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tgrch-my.sharepoint.com/personal/aleksandra_djordjevic_alg_gr_ch/Documents/Desktop/"/>
    </mc:Choice>
  </mc:AlternateContent>
  <xr:revisionPtr revIDLastSave="0" documentId="8_{2EA17E5A-FB56-4892-A093-D9E5FF413BD3}" xr6:coauthVersionLast="47" xr6:coauthVersionMax="47" xr10:uidLastSave="{00000000-0000-0000-0000-000000000000}"/>
  <workbookProtection workbookAlgorithmName="SHA-512" workbookHashValue="2dQiwFL5Ye2WAD2wLco50vTxQv7jsfekcDLnv5r5FtWSrdz9sX8uQ6Htu2fgkiSM8d4cKyqsm44Tp8yD8VFobQ==" workbookSaltValue="OK1GPlHM+vjYXkQbnaY5Yg==" workbookSpinCount="100000" lockStructure="1"/>
  <bookViews>
    <workbookView xWindow="-120" yWindow="-120" windowWidth="29040" windowHeight="17520" xr2:uid="{00000000-000D-0000-FFFF-FFFF00000000}"/>
  </bookViews>
  <sheets>
    <sheet name="INFO" sheetId="5" r:id="rId1"/>
    <sheet name="Beitrag pro Massnahmen" sheetId="9" r:id="rId2"/>
    <sheet name="A 3 Massnahmen" sheetId="3" r:id="rId3"/>
    <sheet name="C1.1 Massnahme" sheetId="6" state="hidden" r:id="rId4"/>
    <sheet name="D Massnahme" sheetId="19" state="hidden" r:id="rId5"/>
    <sheet name="Parameter" sheetId="8" state="hidden" r:id="rId6"/>
    <sheet name="Zone" sheetId="14" state="hidden" r:id="rId7"/>
    <sheet name="Sprache" sheetId="22" state="hidden" r:id="rId8"/>
    <sheet name="LQB_GR_MAS" sheetId="13" state="hidden" r:id="rId9"/>
    <sheet name="CODE LQB_GR_ANSAETZE " sheetId="12" state="hidden" r:id="rId10"/>
    <sheet name="Beitrag pro Zone" sheetId="18" state="hidden" r:id="rId11"/>
    <sheet name="LQB_GR_REG_GEM " sheetId="11" state="hidden" r:id="rId12"/>
    <sheet name="Hier abfrage" sheetId="4" state="hidden" r:id="rId13"/>
  </sheets>
  <definedNames>
    <definedName name="_xlnm._FilterDatabase" localSheetId="9" hidden="1">'CODE LQB_GR_ANSAETZE '!$A$1:$U$59</definedName>
    <definedName name="_xlnm._FilterDatabase" localSheetId="12" hidden="1">'Hier abfrage'!$A$1:$Q$34</definedName>
    <definedName name="Deutsch">'CODE LQB_GR_ANSAETZE '!$D$2:$D$59</definedName>
    <definedName name="Deutsch_1">Zone!$A$2:$A$4</definedName>
    <definedName name="Italiano">'CODE LQB_GR_ANSAETZE '!$E$2:$E$59</definedName>
    <definedName name="Italiano_1">Zone!$B$2:$B$4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5" i="3"/>
  <c r="K1" i="3" s="1"/>
  <c r="E1" i="3" s="1"/>
  <c r="M9" i="3"/>
  <c r="I8" i="3"/>
  <c r="B34" i="3" l="1"/>
  <c r="D18" i="3"/>
  <c r="A10" i="3"/>
  <c r="B59" i="3"/>
  <c r="B60" i="3"/>
  <c r="B66" i="3"/>
  <c r="B20" i="3"/>
  <c r="B80" i="3"/>
  <c r="B27" i="3"/>
  <c r="B81" i="3"/>
  <c r="B40" i="3"/>
  <c r="B41" i="3"/>
  <c r="B47" i="3"/>
  <c r="B48" i="3"/>
  <c r="B54" i="3"/>
  <c r="B55" i="3"/>
  <c r="B10" i="3"/>
  <c r="B19" i="3"/>
  <c r="B73" i="3"/>
  <c r="B26" i="3"/>
  <c r="B33" i="3"/>
  <c r="B83" i="3"/>
  <c r="B28" i="3"/>
  <c r="B49" i="3"/>
  <c r="B68" i="3"/>
  <c r="A7" i="3"/>
  <c r="B29" i="3"/>
  <c r="B57" i="3"/>
  <c r="B86" i="3"/>
  <c r="B63" i="3"/>
  <c r="B85" i="3"/>
  <c r="B67" i="3"/>
  <c r="B74" i="3"/>
  <c r="A3" i="3"/>
  <c r="B35" i="3"/>
  <c r="B61" i="3"/>
  <c r="B84" i="3"/>
  <c r="B14" i="3"/>
  <c r="B43" i="3"/>
  <c r="B69" i="3"/>
  <c r="B44" i="3"/>
  <c r="B70" i="3"/>
  <c r="B11" i="3"/>
  <c r="B38" i="3"/>
  <c r="B64" i="3"/>
  <c r="B71" i="3"/>
  <c r="B89" i="3"/>
  <c r="B36" i="3"/>
  <c r="B62" i="3"/>
  <c r="H7" i="3"/>
  <c r="B30" i="3"/>
  <c r="B51" i="3"/>
  <c r="B77" i="3"/>
  <c r="A18" i="3"/>
  <c r="B52" i="3"/>
  <c r="B82" i="3"/>
  <c r="A12" i="3"/>
  <c r="A5" i="3"/>
  <c r="B12" i="3"/>
  <c r="B21" i="3"/>
  <c r="B42" i="3"/>
  <c r="B56" i="3"/>
  <c r="B75" i="3"/>
  <c r="A14" i="3"/>
  <c r="B22" i="3"/>
  <c r="B50" i="3"/>
  <c r="B76" i="3"/>
  <c r="B87" i="3"/>
  <c r="A8" i="3"/>
  <c r="B23" i="3"/>
  <c r="B37" i="3"/>
  <c r="B88" i="3"/>
  <c r="B8" i="3"/>
  <c r="A11" i="3"/>
  <c r="B24" i="3"/>
  <c r="B31" i="3"/>
  <c r="B45" i="3"/>
  <c r="B78" i="3"/>
  <c r="A13" i="3"/>
  <c r="B18" i="3"/>
  <c r="D9" i="3"/>
  <c r="B13" i="3"/>
  <c r="C18" i="3"/>
  <c r="C8" i="3" s="1"/>
  <c r="B25" i="3"/>
  <c r="B32" i="3"/>
  <c r="B39" i="3"/>
  <c r="B46" i="3"/>
  <c r="B53" i="3"/>
  <c r="B58" i="3"/>
  <c r="B65" i="3"/>
  <c r="B72" i="3"/>
  <c r="B79" i="3"/>
  <c r="B90" i="3"/>
  <c r="E9" i="3"/>
  <c r="A15" i="9"/>
  <c r="D77" i="3" l="1"/>
  <c r="D63" i="3"/>
  <c r="D51" i="3"/>
  <c r="D37" i="3"/>
  <c r="D23" i="3"/>
  <c r="D90" i="3"/>
  <c r="D76" i="3"/>
  <c r="D62" i="3"/>
  <c r="D50" i="3"/>
  <c r="D36" i="3"/>
  <c r="D22" i="3"/>
  <c r="D89" i="3"/>
  <c r="C11" i="3" s="1"/>
  <c r="D11" i="3" s="1"/>
  <c r="D75" i="3"/>
  <c r="D61" i="3"/>
  <c r="D49" i="3"/>
  <c r="D35" i="3"/>
  <c r="D21" i="3"/>
  <c r="D88" i="3"/>
  <c r="C12" i="3" s="1"/>
  <c r="D74" i="3"/>
  <c r="D60" i="3"/>
  <c r="D48" i="3"/>
  <c r="D34" i="3"/>
  <c r="D20" i="3"/>
  <c r="D87" i="3"/>
  <c r="D73" i="3"/>
  <c r="D59" i="3"/>
  <c r="D47" i="3"/>
  <c r="D33" i="3"/>
  <c r="D86" i="3"/>
  <c r="D72" i="3"/>
  <c r="D58" i="3"/>
  <c r="D46" i="3"/>
  <c r="D32" i="3"/>
  <c r="D85" i="3"/>
  <c r="D71" i="3"/>
  <c r="D45" i="3"/>
  <c r="D31" i="3"/>
  <c r="D84" i="3"/>
  <c r="D70" i="3"/>
  <c r="D44" i="3"/>
  <c r="D30" i="3"/>
  <c r="D83" i="3"/>
  <c r="D69" i="3"/>
  <c r="D57" i="3"/>
  <c r="D43" i="3"/>
  <c r="D29" i="3"/>
  <c r="D82" i="3"/>
  <c r="D68" i="3"/>
  <c r="D56" i="3"/>
  <c r="D42" i="3"/>
  <c r="D28" i="3"/>
  <c r="D81" i="3"/>
  <c r="D67" i="3"/>
  <c r="D55" i="3"/>
  <c r="D41" i="3"/>
  <c r="D27" i="3"/>
  <c r="D80" i="3"/>
  <c r="D66" i="3"/>
  <c r="D54" i="3"/>
  <c r="D40" i="3"/>
  <c r="D26" i="3"/>
  <c r="D79" i="3"/>
  <c r="D65" i="3"/>
  <c r="D53" i="3"/>
  <c r="D39" i="3"/>
  <c r="D78" i="3"/>
  <c r="D64" i="3"/>
  <c r="D52" i="3"/>
  <c r="D38" i="3"/>
  <c r="D24" i="3"/>
  <c r="D25" i="3"/>
  <c r="D19" i="3"/>
  <c r="C10" i="3" s="1"/>
  <c r="D10" i="3" s="1"/>
  <c r="C13" i="3" l="1"/>
  <c r="D13" i="3" s="1"/>
  <c r="I10" i="3"/>
  <c r="J10" i="3" s="1"/>
  <c r="I13" i="3"/>
  <c r="J13" i="3" s="1"/>
  <c r="I12" i="3"/>
  <c r="J12" i="3" s="1"/>
  <c r="I11" i="3"/>
  <c r="J11" i="3" s="1"/>
  <c r="C5" i="19"/>
  <c r="D1" i="19" l="1"/>
  <c r="C9" i="19"/>
  <c r="O13" i="3"/>
  <c r="P13" i="3"/>
  <c r="D12" i="3"/>
  <c r="O12" i="3"/>
  <c r="O10" i="3"/>
  <c r="P11" i="3"/>
  <c r="O11" i="3"/>
  <c r="J14" i="3"/>
  <c r="A3" i="19"/>
  <c r="E20" i="19"/>
  <c r="D10" i="19"/>
  <c r="B17" i="19"/>
  <c r="D11" i="19"/>
  <c r="F22" i="19"/>
  <c r="F12" i="19"/>
  <c r="B9" i="19"/>
  <c r="C18" i="19"/>
  <c r="F21" i="19"/>
  <c r="B18" i="19"/>
  <c r="C19" i="19"/>
  <c r="D20" i="19"/>
  <c r="E21" i="19"/>
  <c r="C12" i="19"/>
  <c r="D21" i="19"/>
  <c r="F15" i="19"/>
  <c r="C13" i="19"/>
  <c r="E7" i="19"/>
  <c r="B13" i="19"/>
  <c r="B21" i="19"/>
  <c r="C14" i="19"/>
  <c r="C22" i="19"/>
  <c r="E16" i="19"/>
  <c r="F9" i="19"/>
  <c r="F17" i="19"/>
  <c r="F7" i="19"/>
  <c r="B8" i="19"/>
  <c r="C17" i="19"/>
  <c r="F20" i="19"/>
  <c r="C10" i="19"/>
  <c r="F13" i="19"/>
  <c r="B10" i="19"/>
  <c r="C11" i="19"/>
  <c r="F14" i="19"/>
  <c r="B11" i="19"/>
  <c r="B19" i="19"/>
  <c r="C20" i="19"/>
  <c r="E14" i="19"/>
  <c r="E22" i="19"/>
  <c r="D7" i="19"/>
  <c r="B12" i="19"/>
  <c r="B20" i="19"/>
  <c r="C21" i="19"/>
  <c r="D14" i="19"/>
  <c r="D22" i="19"/>
  <c r="E15" i="19"/>
  <c r="F8" i="19"/>
  <c r="F16" i="19"/>
  <c r="A7" i="19"/>
  <c r="B14" i="19"/>
  <c r="B22" i="19"/>
  <c r="D8" i="19"/>
  <c r="F10" i="19"/>
  <c r="F18" i="19"/>
  <c r="A27" i="19"/>
  <c r="B7" i="19"/>
  <c r="C8" i="19"/>
  <c r="D9" i="19"/>
  <c r="F11" i="19"/>
  <c r="F19" i="19"/>
  <c r="A5" i="19"/>
  <c r="P12" i="3" l="1"/>
  <c r="D14" i="3"/>
  <c r="P10" i="3"/>
  <c r="P14" i="3"/>
  <c r="D5" i="19"/>
  <c r="M14" i="5"/>
  <c r="N14" i="5" s="1"/>
  <c r="C14" i="5"/>
  <c r="A19" i="5" s="1"/>
  <c r="A16" i="9"/>
  <c r="A10" i="9" l="1"/>
  <c r="B10" i="9"/>
  <c r="D14" i="5"/>
  <c r="C19" i="5"/>
  <c r="C18" i="5"/>
  <c r="A27" i="5"/>
  <c r="A20" i="5"/>
  <c r="A17" i="5"/>
  <c r="B20" i="5"/>
  <c r="A18" i="5"/>
  <c r="B18" i="5"/>
  <c r="A23" i="5"/>
  <c r="K14" i="5"/>
  <c r="A29" i="5"/>
  <c r="C20" i="5"/>
  <c r="A22" i="5"/>
  <c r="A24" i="5"/>
  <c r="B19" i="5"/>
  <c r="A26" i="5"/>
  <c r="A14" i="5"/>
  <c r="C8" i="9"/>
  <c r="C9" i="9"/>
  <c r="D5" i="9"/>
  <c r="A14" i="9"/>
  <c r="A17" i="9"/>
  <c r="A18" i="9"/>
  <c r="A5" i="9"/>
  <c r="A3" i="9"/>
  <c r="A11" i="9"/>
  <c r="A7" i="9"/>
  <c r="A8" i="9"/>
  <c r="A9" i="9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2" i="18"/>
  <c r="C7" i="9"/>
  <c r="D9" i="9" l="1"/>
  <c r="C11" i="9" s="1"/>
  <c r="D8" i="9"/>
  <c r="D11" i="9" s="1"/>
  <c r="B11" i="9" l="1"/>
  <c r="C11" i="6"/>
  <c r="C28" i="6"/>
  <c r="C27" i="6"/>
  <c r="C26" i="6"/>
  <c r="C25" i="6"/>
  <c r="C23" i="6"/>
  <c r="C22" i="6"/>
  <c r="C21" i="6"/>
  <c r="C20" i="6"/>
  <c r="C10" i="6" l="1"/>
  <c r="A32" i="6"/>
  <c r="C32" i="6" l="1"/>
  <c r="D32" i="6" s="1"/>
  <c r="C12" i="6" s="1"/>
</calcChain>
</file>

<file path=xl/sharedStrings.xml><?xml version="1.0" encoding="utf-8"?>
<sst xmlns="http://schemas.openxmlformats.org/spreadsheetml/2006/main" count="3853" uniqueCount="1779">
  <si>
    <t>Buntbrache</t>
  </si>
  <si>
    <t>Rotationsbrache</t>
  </si>
  <si>
    <t>Saum auf Ackerflächen</t>
  </si>
  <si>
    <t>Ackerschonstreifen Getreide</t>
  </si>
  <si>
    <t>Sommergerste</t>
  </si>
  <si>
    <t>Wintergerste</t>
  </si>
  <si>
    <t>Hafer</t>
  </si>
  <si>
    <t>Triticale</t>
  </si>
  <si>
    <t>Mischel Futtergetreide</t>
  </si>
  <si>
    <t>Futterweizen gemäss Sortenliste swiss granum</t>
  </si>
  <si>
    <t>Körnermais</t>
  </si>
  <si>
    <t>Emmer, Einkorn</t>
  </si>
  <si>
    <t>Sommerweizen ohne Futterweizen swiss granum</t>
  </si>
  <si>
    <t>Winterweizen ohne Futterweizen swiss granum</t>
  </si>
  <si>
    <t>Roggen</t>
  </si>
  <si>
    <t>Mischel Brotgetreide</t>
  </si>
  <si>
    <t>Dinkel</t>
  </si>
  <si>
    <t>Saatmais (Vertragsanbau)</t>
  </si>
  <si>
    <t>Silo- und Grünmais</t>
  </si>
  <si>
    <t>Zuckerrüben</t>
  </si>
  <si>
    <t>Futterrüben</t>
  </si>
  <si>
    <t>Kartoffeln</t>
  </si>
  <si>
    <t>Sommerraps zur Speiseölgewinnung</t>
  </si>
  <si>
    <t>Winterraps zur Speiseölgewinnung</t>
  </si>
  <si>
    <t>Soja</t>
  </si>
  <si>
    <t>Sonnenblumen zur Speiseölgewinnung</t>
  </si>
  <si>
    <t>Lein</t>
  </si>
  <si>
    <t>Ölkürbisse</t>
  </si>
  <si>
    <t>Tabak</t>
  </si>
  <si>
    <t>Getreide siliert</t>
  </si>
  <si>
    <t>Leindotter</t>
  </si>
  <si>
    <t>Wurzeln der Treibzichorie</t>
  </si>
  <si>
    <t>Buchweizen</t>
  </si>
  <si>
    <t>Einjährige Beeren (z.B. Erdbeeren)</t>
  </si>
  <si>
    <t>Einjährige Gewürz- und Medizinalpflanzen</t>
  </si>
  <si>
    <t>Einjährige gärtn. Freilandkult.(Blumen)</t>
  </si>
  <si>
    <t>Mohn</t>
  </si>
  <si>
    <t>Saflor</t>
  </si>
  <si>
    <t>Linsen</t>
  </si>
  <si>
    <t>Senf</t>
  </si>
  <si>
    <t>Quinoa</t>
  </si>
  <si>
    <t>Hanf zur Nutzung der Samen</t>
  </si>
  <si>
    <t>Hanf zur Fasernutzung</t>
  </si>
  <si>
    <t>Anderer Hanf</t>
  </si>
  <si>
    <t>Winterraps als nachwachsender Rohstoff</t>
  </si>
  <si>
    <t>Off. Ackerfläche beitragsberechtigt (reg.BFF)</t>
  </si>
  <si>
    <t>Übrige off. Ackerfläche (beitragsberechtigt)</t>
  </si>
  <si>
    <t>Einjährige Freilandgemüse o. Konservengemüse</t>
  </si>
  <si>
    <t>Freiland-Konservengemüse</t>
  </si>
  <si>
    <t>Kunstwiese (ohne Weiden)</t>
  </si>
  <si>
    <t>Bezeichung</t>
  </si>
  <si>
    <t>Code</t>
  </si>
  <si>
    <t>&gt;10% 
Kulturen</t>
  </si>
  <si>
    <t>545+546
Kulturen</t>
  </si>
  <si>
    <t>Prozent</t>
  </si>
  <si>
    <t>Anzahl LQ Kulturen</t>
  </si>
  <si>
    <t>Ackerfläche (aren)</t>
  </si>
  <si>
    <t>Fläche (aren)</t>
  </si>
  <si>
    <t>601 Kunstwiesen</t>
  </si>
  <si>
    <t>BID</t>
  </si>
  <si>
    <t>KT_ID</t>
  </si>
  <si>
    <t>BNAME</t>
  </si>
  <si>
    <t>BVORNAME</t>
  </si>
  <si>
    <t>BWOHNORT</t>
  </si>
  <si>
    <t>FZ_1</t>
  </si>
  <si>
    <t>GEM_PLZ</t>
  </si>
  <si>
    <t>GBNR</t>
  </si>
  <si>
    <t>BLW_NR</t>
  </si>
  <si>
    <t>GEM_ZONE</t>
  </si>
  <si>
    <t>NUTZUNGSART</t>
  </si>
  <si>
    <t>GIS_NR</t>
  </si>
  <si>
    <t>BEITRAGSBERECHTIGT</t>
  </si>
  <si>
    <t>FLAECHE_TOTAL_BRUTTO</t>
  </si>
  <si>
    <t>LN_BEITRAGSBERECHTIGT_NETTO</t>
  </si>
  <si>
    <t>NICHT_BEITRAGSBERECHTIGT_GRUND</t>
  </si>
  <si>
    <t>FLAECHE_TOT</t>
  </si>
  <si>
    <t>3947/ 1/651</t>
  </si>
  <si>
    <t>Monsch &amp; Monsch</t>
  </si>
  <si>
    <t>Thomas &amp; Johannes</t>
  </si>
  <si>
    <t>Zizers</t>
  </si>
  <si>
    <t>91B</t>
  </si>
  <si>
    <t>94691B5240000j00</t>
  </si>
  <si>
    <t>92B</t>
  </si>
  <si>
    <t>94692B5130000j00</t>
  </si>
  <si>
    <t>93B</t>
  </si>
  <si>
    <t>94693B5450000j00</t>
  </si>
  <si>
    <t>94B</t>
  </si>
  <si>
    <t>94694B5450000j00</t>
  </si>
  <si>
    <t>95B</t>
  </si>
  <si>
    <t>94695B5370000j00</t>
  </si>
  <si>
    <t>97B</t>
  </si>
  <si>
    <t>94697B5370000j00</t>
  </si>
  <si>
    <t>94710005270000j00</t>
  </si>
  <si>
    <t>1005a</t>
  </si>
  <si>
    <t>ANU1407190</t>
  </si>
  <si>
    <t>102L</t>
  </si>
  <si>
    <t>947102L5240000j00</t>
  </si>
  <si>
    <t>94710935270000j00</t>
  </si>
  <si>
    <t>94710945270000j00</t>
  </si>
  <si>
    <t>94710955270000j00</t>
  </si>
  <si>
    <t>94710965270000j00</t>
  </si>
  <si>
    <t>10a</t>
  </si>
  <si>
    <t>Erbsen zur Körnergewinnung (z.B. Eiweisserbsen)</t>
  </si>
  <si>
    <t>947105020000j00</t>
  </si>
  <si>
    <t>94711115270000j00</t>
  </si>
  <si>
    <t>113LB</t>
  </si>
  <si>
    <t>947113LB5220000j00</t>
  </si>
  <si>
    <t>127L</t>
  </si>
  <si>
    <t>947127L5240000j00</t>
  </si>
  <si>
    <t>947127L5460000j00</t>
  </si>
  <si>
    <t>94713715270000j00</t>
  </si>
  <si>
    <t>1397a</t>
  </si>
  <si>
    <t>9471397a5210000j00</t>
  </si>
  <si>
    <t>94714055270000j00</t>
  </si>
  <si>
    <t>94714065270000j00</t>
  </si>
  <si>
    <t>143LD</t>
  </si>
  <si>
    <t>947143LD5080000j00</t>
  </si>
  <si>
    <t>947143LD5450000j00</t>
  </si>
  <si>
    <t>144L</t>
  </si>
  <si>
    <t>94714635270000j00</t>
  </si>
  <si>
    <t>152L</t>
  </si>
  <si>
    <t>947152L5020000j00</t>
  </si>
  <si>
    <t>25L</t>
  </si>
  <si>
    <t>94725L5270000j00</t>
  </si>
  <si>
    <t>35L</t>
  </si>
  <si>
    <t>94735L5270000j00</t>
  </si>
  <si>
    <t>9553046010000j00</t>
  </si>
  <si>
    <t>www.alg.gr.ch</t>
  </si>
  <si>
    <t>Achtung, Sprache wählen VOR Dateneingabe!</t>
  </si>
  <si>
    <t>Attenzione, scelga la lingua PRIMA dell'immissione!</t>
  </si>
  <si>
    <t>Anleitung</t>
  </si>
  <si>
    <t>grüne Zellen:</t>
  </si>
  <si>
    <t>Auswahllisten</t>
  </si>
  <si>
    <t>gelbe Zeilen:</t>
  </si>
  <si>
    <t>zur Dateneingabe</t>
  </si>
  <si>
    <t xml:space="preserve">weisse Zellen: </t>
  </si>
  <si>
    <t>gesperrte Zellen</t>
  </si>
  <si>
    <t>Hinweise</t>
  </si>
  <si>
    <t xml:space="preserve">Die definitive Berechnung erfolgt durch den Kanton. </t>
  </si>
  <si>
    <t>Adatg, electeis Vus il lungatg avon la endataziun!</t>
  </si>
  <si>
    <t>Dieser Rechner soll nur ein einfaches Entscheidungstool für die Beiträge der LQ Massnahmen sein.</t>
  </si>
  <si>
    <t>Weitere Informationen zur LQ:</t>
  </si>
  <si>
    <t>Dieses von der ALG zur Verfügung gestellte Tool wird auf eigene Verantwortung genutzt.</t>
  </si>
  <si>
    <t>Berechnungstool für A 3 Massnahmen</t>
  </si>
  <si>
    <t>Sprache:</t>
  </si>
  <si>
    <t>Berechnungen</t>
  </si>
  <si>
    <t>Hangneigung</t>
  </si>
  <si>
    <t>1. bis 20%</t>
  </si>
  <si>
    <t>2. 20-50%</t>
  </si>
  <si>
    <t>3. &gt; 50%</t>
  </si>
  <si>
    <t>Zugänglichkeit</t>
  </si>
  <si>
    <t>1. Zufahrt mit Traktor möglich</t>
  </si>
  <si>
    <t>2. Zufahrt mit Traktor nicht möglich</t>
  </si>
  <si>
    <t>Heckentyp</t>
  </si>
  <si>
    <t>1. Niederhecke</t>
  </si>
  <si>
    <t>2. Hochhecke</t>
  </si>
  <si>
    <t>3. Baumhecke</t>
  </si>
  <si>
    <t>Deckungsgrad</t>
  </si>
  <si>
    <t>1. niedrig (40%)</t>
  </si>
  <si>
    <t>2. mittel (60%)</t>
  </si>
  <si>
    <t>3. hoch (80%)</t>
  </si>
  <si>
    <t>Artenvielfalt</t>
  </si>
  <si>
    <t xml:space="preserve">1. hoch </t>
  </si>
  <si>
    <t>2. mittel</t>
  </si>
  <si>
    <t>3. niedrig</t>
  </si>
  <si>
    <t>gepflegte Fläche</t>
  </si>
  <si>
    <t>1. 10-30% der bestockten Fläche</t>
  </si>
  <si>
    <t>2. 30-50% der bestockten Fläche</t>
  </si>
  <si>
    <t>3. 50-80% der bestockten Fläche</t>
  </si>
  <si>
    <t>4. über 80% der bestockten Fläche</t>
  </si>
  <si>
    <t>Eingriffstärke</t>
  </si>
  <si>
    <t>1. 10-30% des Vorrats</t>
  </si>
  <si>
    <t>2. 30-50% des Vorrats</t>
  </si>
  <si>
    <t>3. 50-80% des Vorrats</t>
  </si>
  <si>
    <t>4. über 80% des Vorrats</t>
  </si>
  <si>
    <t>Pflegeart</t>
  </si>
  <si>
    <t>1. zurückschneiden / ausformen (vor allem bei Niederhecken) selektive</t>
  </si>
  <si>
    <t>2. Durchforstung / Auslese (einzelne Gehölze selektiv pflegen) auf den</t>
  </si>
  <si>
    <t>3. Stock setzen (abschnittsweise schnellwachsende Arten)</t>
  </si>
  <si>
    <t>4. Nachpflege / sehr leichter Eingriff (zurückschneiden nach 2-6 Jahren)</t>
  </si>
  <si>
    <t>Schnittgut</t>
  </si>
  <si>
    <t>1. alles Schnittgut auf Asthaufen anlegen (bis max. 20% der Heckenfläche)</t>
  </si>
  <si>
    <t>2. Rundholz abführen, Äste auf Asthaufen anlegen (bis max. 20% der Heckenfläche)</t>
  </si>
  <si>
    <t>3. Rundholz abführen, Äste teils abführen, teils auf Asthaufen anlegen (bis max. 20% der Heckenfläche)</t>
  </si>
  <si>
    <t>4. Ganzbaumverfahren, alles Schnittgut hacken, abführen und verwerten</t>
  </si>
  <si>
    <t>C 1.1</t>
  </si>
  <si>
    <t>Beitrag nach Eingriffstärke</t>
  </si>
  <si>
    <t>Angaben Förster</t>
  </si>
  <si>
    <t>Zuschläge</t>
  </si>
  <si>
    <t xml:space="preserve">Zugänglichkeit
</t>
  </si>
  <si>
    <t xml:space="preserve">Beitrag nach Eingriffstärke
</t>
  </si>
  <si>
    <t>Differenz</t>
  </si>
  <si>
    <t xml:space="preserve">Differenz in prozent
</t>
  </si>
  <si>
    <t>Faktor</t>
  </si>
  <si>
    <t>&lt;20%</t>
  </si>
  <si>
    <t>&lt;40%</t>
  </si>
  <si>
    <t>&lt;60%</t>
  </si>
  <si>
    <t>&lt;80%</t>
  </si>
  <si>
    <t>&lt;100%</t>
  </si>
  <si>
    <t>&lt;120%</t>
  </si>
  <si>
    <t>&lt;140%</t>
  </si>
  <si>
    <t>&gt;140%</t>
  </si>
  <si>
    <r>
      <t xml:space="preserve">Beitrag definitiv = Beitrag nach Eingriffstärke + Differenz * </t>
    </r>
    <r>
      <rPr>
        <b/>
        <i/>
        <sz val="9"/>
        <color theme="5" tint="-0.249977111117893"/>
        <rFont val="Arial"/>
        <family val="2"/>
      </rPr>
      <t>Faktor</t>
    </r>
  </si>
  <si>
    <t>Fläche Eingriff in Aren</t>
  </si>
  <si>
    <t>Beitrag definitiv pro Are</t>
  </si>
  <si>
    <t>Beitrag nach Aufwand</t>
  </si>
  <si>
    <t>Bestockungsart</t>
  </si>
  <si>
    <t>1. Büsche (ab 50 cm bis 2 m)</t>
  </si>
  <si>
    <t>2. Büsche (ab 2 m bis 8 m)</t>
  </si>
  <si>
    <t>3. Büsche (ab 2 m bis über 8 m)</t>
  </si>
  <si>
    <t>1. wird als Wiese genutzt</t>
  </si>
  <si>
    <t>2. wird als Weide genutzt</t>
  </si>
  <si>
    <t>3. Erhaltung der aktuellen LN</t>
  </si>
  <si>
    <t>4. Erweiterung / Rückgewinnung LN</t>
  </si>
  <si>
    <t>1. Äste zurückschneiden</t>
  </si>
  <si>
    <t>2. Bäume und Sträucher auf den Stock setzen</t>
  </si>
  <si>
    <t>C 1.7</t>
  </si>
  <si>
    <t>C 2.1</t>
  </si>
  <si>
    <t>1. Bäume und Sträucher auf den Stock setzen</t>
  </si>
  <si>
    <t>2. Stöcke ausgraben</t>
  </si>
  <si>
    <t>3. Stöcke abfräsen</t>
  </si>
  <si>
    <t>Berechnungstool für C 1.1 Massnahme</t>
  </si>
  <si>
    <t>Differenz in Prozent</t>
  </si>
  <si>
    <t>Massnahme</t>
  </si>
  <si>
    <t>Zone</t>
  </si>
  <si>
    <t>MASSNAHMEN_CODE</t>
  </si>
  <si>
    <t>JAEHRLICH</t>
  </si>
  <si>
    <t>MINIMUM</t>
  </si>
  <si>
    <t>MAXIMUM</t>
  </si>
  <si>
    <t>BEITRAG_TAL</t>
  </si>
  <si>
    <t>BEITRAG_TAL_BFF</t>
  </si>
  <si>
    <t>BEITRAG_BERG12</t>
  </si>
  <si>
    <t>BEITRAG_BERG12_BFF</t>
  </si>
  <si>
    <t>BEITRAG_BERG34</t>
  </si>
  <si>
    <t>BEITRAG_BERG34_BFF</t>
  </si>
  <si>
    <t>SORTIERUNG</t>
  </si>
  <si>
    <t>JAHR</t>
  </si>
  <si>
    <t>KANTON</t>
  </si>
  <si>
    <t>CODE</t>
  </si>
  <si>
    <t>GRUPPE</t>
  </si>
  <si>
    <t>ABKUERZUNG</t>
  </si>
  <si>
    <t>PKTID</t>
  </si>
  <si>
    <t>REG_NUMMER</t>
  </si>
  <si>
    <t>BONUS</t>
  </si>
  <si>
    <t>J</t>
  </si>
  <si>
    <t>GR</t>
  </si>
  <si>
    <t>M</t>
  </si>
  <si>
    <t>B 3.7.2</t>
  </si>
  <si>
    <t>B 3.7.2 Mähen von Flächen ohne Zufahrt</t>
  </si>
  <si>
    <t>B 3.7.2 Sfalcio di superfici senza accesso</t>
  </si>
  <si>
    <t>B 3.8</t>
  </si>
  <si>
    <t>B 3.8 Erhaltung und Förderung von Wildheuflächen, Mähdern oder Waldwiesen (ausserhalb LN)</t>
  </si>
  <si>
    <t>B 3.8 Mantenimento e promozione di superfici con sfalcio occasionale (fieno selvatico), radure o prati boschivi, al di fuori della SAU</t>
  </si>
  <si>
    <t>B 3.9</t>
  </si>
  <si>
    <t>B 3.9 Freihaltung von Kulturgütern, alleinstehenden Ställen und Heinzengestellen (auf Betriebsfläche)</t>
  </si>
  <si>
    <t>B 3.9 Mantenimento dell apertura attorno a beni culturali, stalle isolate e cavalletti per il fieno (sulla superficie aziendale)</t>
  </si>
  <si>
    <t>B 3.10.1</t>
  </si>
  <si>
    <t>B 3.10.1 Unterhalt und Pflege von Kastanienselven, Lärchen- und Eichenhainen mit Mähnutzung</t>
  </si>
  <si>
    <t>B 3.10.1 Mantenimento e cura di selve castanili, lariceti e querceti con sfalcio</t>
  </si>
  <si>
    <t>B 3.10.2</t>
  </si>
  <si>
    <t>B 3.10.2 Unterhalt und Pflege von Kastanienselven, Lärchen- und Eichenhainen mit Weidenutzung</t>
  </si>
  <si>
    <t>B 3.10.2 Mantenimento e cura di selve castanili, lariceti e querceti con pascolo</t>
  </si>
  <si>
    <t>N</t>
  </si>
  <si>
    <t>C 1.1 Heckenpflege/Pflege von Feldgehölzen</t>
  </si>
  <si>
    <t>C 1.1 Cura delle siepi/dei boschetti campestri</t>
  </si>
  <si>
    <t>C 1.2</t>
  </si>
  <si>
    <t>C 1.2 Pflege und Unterhalt von freistehenden Baumgruppen</t>
  </si>
  <si>
    <t>C 1.2 Cura e gestione di gruppi di alberi isolati</t>
  </si>
  <si>
    <t>C 1.4</t>
  </si>
  <si>
    <t>C 1.4 Pflege von Bachufern und Wassergräben</t>
  </si>
  <si>
    <t>C 1.4 Cura di fossati e margini di ruscelli</t>
  </si>
  <si>
    <t>C 1.6</t>
  </si>
  <si>
    <t>C 1.6 Pflege von Viehtriebwegen</t>
  </si>
  <si>
    <t>C 1.6 Cura dei sentieri per la conduzione del bestiame</t>
  </si>
  <si>
    <t>C 1.7 Offenhaltung bewirtschafteter Flächen entlang von Waldrändern und Hecken</t>
  </si>
  <si>
    <t>C 1.7 Mantenimento dell apertura di superfici a margine di boschi e siepi</t>
  </si>
  <si>
    <t>C 1.8</t>
  </si>
  <si>
    <t>C 1.8 Pflege gemähter Flächen im Bereich von Lawinenhängen</t>
  </si>
  <si>
    <t>C 1.8 Cura di superfici sfalciati in zone di pendii valanghivi</t>
  </si>
  <si>
    <t xml:space="preserve">C 2.1 Pflege oder Entbuschung landschaftlich wertvoller Flächen </t>
  </si>
  <si>
    <t>C 2.1 Cura o decespugliamento di superfici dall elevato valore paesaggistico</t>
  </si>
  <si>
    <t>C 2.2</t>
  </si>
  <si>
    <t>C 2.2 Sanierungsschnitt nach Beweidung im Sommer / Herbst (mähen von steilen oder strukturreichenTeilflächen)</t>
  </si>
  <si>
    <t>C 2.2 Sfalcio di pulizia dopo pascolamento in estate/autunno (sfalcio di superfici ripide o ricche di strutture)</t>
  </si>
  <si>
    <t>C 2.3</t>
  </si>
  <si>
    <t>C 2.3 Entbuschung von eingewachsenen Flächen durch jährlich angepasste Beweidung mit geeigneter Tierrassen</t>
  </si>
  <si>
    <t>C 2.3 Decespugliamento di superfici invase da cespugli e arbusti tramite pascolamento annuale adeguato con animali adatti allo scopo</t>
  </si>
  <si>
    <t>D 1.1</t>
  </si>
  <si>
    <t>D 1.1 Hochstammobstbaum pflanzen</t>
  </si>
  <si>
    <t>D 1.1 Piantagione di alberi da frutta ad alto fusto</t>
  </si>
  <si>
    <t>D 1.2</t>
  </si>
  <si>
    <t>D 1.2 Neupflanzung von einheimischen Einzelbäumen (in Wiesen, Alleen und Weiden)</t>
  </si>
  <si>
    <t>D 1.2 Piantagione di singoli alberi autoctoni (sulla superficie aziendale)</t>
  </si>
  <si>
    <t>D 1.3</t>
  </si>
  <si>
    <t>D 1.3 Neupflanzung von Sträuchern (Einzelsträucher oder Hecken) und Ufergehölzen</t>
  </si>
  <si>
    <t>m2</t>
  </si>
  <si>
    <t>D 1.3 Piantagione di cespugli e arbusti (singoli o siepi)  e di boschetti rivieraschi</t>
  </si>
  <si>
    <t>D 1.5</t>
  </si>
  <si>
    <t xml:space="preserve">D 1.5 Anlage von Blumenwiesen, Blumenwiesenstreifen, Krautsäumen oder Buntbrachen </t>
  </si>
  <si>
    <t>D 1.5 Semina di prati fioriti e strisce fiorite, orli inerbitii o maggesi fioriti</t>
  </si>
  <si>
    <t>D 1.7.1</t>
  </si>
  <si>
    <t>D 1.7.1 Neuschaffung von traditionellen Schrägzäunen, Flechtzäunen aus Holz</t>
  </si>
  <si>
    <t>D 1.7.1 Costruzione di staccionate tradizionali complesse, staccionate intrecciate in legno</t>
  </si>
  <si>
    <t>D 1.7.2</t>
  </si>
  <si>
    <t>D 1.7.2 Neuschaffung von traditionellen Holzzäunen (einfache Variante)</t>
  </si>
  <si>
    <t>D 1.7.2 Costruzione di staccionate tradizionali in legno (variante semplice)</t>
  </si>
  <si>
    <t>D 1.7.3</t>
  </si>
  <si>
    <t>D 1.7.3 Neuschaffung von traditionellen Holzzäunen (Bündnerzäune)</t>
  </si>
  <si>
    <t>D 1.7.3 Costruzione di staccionate tradizionali in legno (staccionate grigionesi)</t>
  </si>
  <si>
    <t>D 1.8</t>
  </si>
  <si>
    <t>D 1.8 Neuschaffung von Holzbrunnen</t>
  </si>
  <si>
    <t>D 1.8 Costruzione di fontane in legno o in sasso</t>
  </si>
  <si>
    <t>D 1.9</t>
  </si>
  <si>
    <t>D 1.9 Holzstickel für Reben-, Obst- und Beerenanbau</t>
  </si>
  <si>
    <t>D 1.9 Pali di sostegno in legno per vigne, frutteti e coltivazioni di bacche</t>
  </si>
  <si>
    <t>D 2.1</t>
  </si>
  <si>
    <t>D 2.1 Erstellen von Weidedurchgängen (Drehkreuz, Übergang, Zaunmarkierungen etc.)</t>
  </si>
  <si>
    <t>D 2.1 Costruzione di passaggi nelle recinzioni dei pascoli (girelli, passatoie, etc.)</t>
  </si>
  <si>
    <t>D 2.2</t>
  </si>
  <si>
    <t>D 2.2 Errichten von Holzstegen</t>
  </si>
  <si>
    <t>D 2.2 Costruzione di passerelle in legno</t>
  </si>
  <si>
    <t>A 1.1</t>
  </si>
  <si>
    <t>A 1.1 Anbau Getreide in der Ebene, grosse oder leicht zu bewirtschaftende Einheiten</t>
  </si>
  <si>
    <t>A 1.1 Coltivazioni di cereali, in pianura, su unità di coltivazione grandi e/o facilmente coltivabili</t>
  </si>
  <si>
    <t>A 1.2</t>
  </si>
  <si>
    <t>A 1.2 Anbau Getreide, kleine oder ungünstig zu bewirtschaftende Einheiten, Terrassen</t>
  </si>
  <si>
    <t>A 1.2 Coltivazioni di cereali su unità di coltivazione piccole e difficili da coltivare, su terrazzamenti</t>
  </si>
  <si>
    <t>A 2.1</t>
  </si>
  <si>
    <t>A 2.1 Anbau Kartoffeln und Mais in der Ebene, grosse oder leicht zu bewirtschaftende Einheiten</t>
  </si>
  <si>
    <t>A 2.1 Coltivazione di patate e mais, in pianura, su unità di coltivazione grandi e/o facilmente coltivabili</t>
  </si>
  <si>
    <t>A 2.2</t>
  </si>
  <si>
    <t>A 2.2 Anbau Kartoffeln und Mais, kleine oder ungünstig zu bewirtschaftende Einheiten, Terrassen</t>
  </si>
  <si>
    <t>A 2.2 Coltivazione di patate e mais su unità di coltivazione piccole e/o difficili da coltivare, su terrazzamenti</t>
  </si>
  <si>
    <t>A 3.1.1</t>
  </si>
  <si>
    <t>A 3.1.1 Vielfältige Fruchtfolge, fünf statt vier Kulturen</t>
  </si>
  <si>
    <t>A 3.1.1 Rotazione delle colture diversificata, cinque colture invece di quattro</t>
  </si>
  <si>
    <t>A 3.1.2</t>
  </si>
  <si>
    <t>A 3.1.2 Vielfältige Fruchtfolge, sechs statt fünf Kulturen</t>
  </si>
  <si>
    <t>A 3.1.2 Rotazione delle colture diversificata, sei colture invece di cinque</t>
  </si>
  <si>
    <t>A 3.1.3</t>
  </si>
  <si>
    <t>A 3.1.3 Vielfältige Fruchtfolge, sieben statt sechs Kulturen</t>
  </si>
  <si>
    <t>A 3.1.3 Rotazione delle colture diversificata, sette colture invece di sei</t>
  </si>
  <si>
    <t>A 3.2</t>
  </si>
  <si>
    <t>A 3.2 Anbau traditioneller und vielfältiger Ackerkulturen</t>
  </si>
  <si>
    <t>Betrieb</t>
  </si>
  <si>
    <t>A 3.2 Coltivazioni campicole tradizionali e diversificate</t>
  </si>
  <si>
    <t>A 4.1</t>
  </si>
  <si>
    <t>A 4.1 Spezialkulturen/Dauerkulturen</t>
  </si>
  <si>
    <t>A 4.1 Colture speciali,colture permanenti</t>
  </si>
  <si>
    <t>A 4.2</t>
  </si>
  <si>
    <t>A 4.2 Anbau von Bauerngärten in der LN oder Hofgärten (Betriebsfläche)</t>
  </si>
  <si>
    <t>A 4.2 Coltivazione di orti aziendali sulla SAU o nel cortile (superficie aziendale)</t>
  </si>
  <si>
    <t>A 4.3</t>
  </si>
  <si>
    <t>A 4.3 Anlage von Getreidesortengärten/Baumgärten/Samengärten</t>
  </si>
  <si>
    <t>A 4.3 Impianto di giardini madre per la conservazione di specie autoctone di cereali, alberi da frutta o sementi</t>
  </si>
  <si>
    <t>A 4.4</t>
  </si>
  <si>
    <t>A 4.4 Förderung von Geophyten im Rebbau</t>
  </si>
  <si>
    <t>A 4.4 Promozione delle geofite nei vigneti</t>
  </si>
  <si>
    <t>B 1.2</t>
  </si>
  <si>
    <t>B 1.2 Erhaltung von unbewässerten Wiesen durch Verzicht auf Bewässerung</t>
  </si>
  <si>
    <t>B 1.2 Mantenimento di prati non irrorati tramite la rinuncia all irrigazione</t>
  </si>
  <si>
    <t>B 1.3</t>
  </si>
  <si>
    <t>B 1.3 Bodenpflege ohne Herbizideinsatz im Rebbau</t>
  </si>
  <si>
    <t>B 1.3 Cura del suolo senza erbicidi nei vigneti</t>
  </si>
  <si>
    <t>B 1.4</t>
  </si>
  <si>
    <t>B 1.4 Förderung von Rebbergen ohne überspannende Netze</t>
  </si>
  <si>
    <t>B 1.4 Rinuncia alla posa di reti di protezione sopra i vigneti</t>
  </si>
  <si>
    <t>B 2.1</t>
  </si>
  <si>
    <t>B 2.1 Hochstammobstbäume (Schnitt, Unterhalt, Ertragsausfall)</t>
  </si>
  <si>
    <t xml:space="preserve">B 2.1 Alberi da frutta ad alto fusto (potatura, mantenimento, perdita di raccolto) </t>
  </si>
  <si>
    <t>B 2.2.1</t>
  </si>
  <si>
    <t>B 2.2.1 Erhaltung, Pflege markanter einheimischer Einzelbäume in Wiesen / Alleen</t>
  </si>
  <si>
    <t>B 2.2.1 Mantenimento e cura di alberi autoctoni singoli che caratterizzano il paesaggio in prati / viali</t>
  </si>
  <si>
    <t>B 2.2.2</t>
  </si>
  <si>
    <t>B 2.2.2 Erhaltung, Pflege markanter einheimischer Einzelbäume in Weiden</t>
  </si>
  <si>
    <t>B 2.2.2 Mantenimento e cura di alberi autoctoni singoli che caratterizzano il paesaggio in pascoli</t>
  </si>
  <si>
    <t>B 2.3</t>
  </si>
  <si>
    <t>B 2.3 Mähen von Geländeböschungen (Terrassenböschungen)</t>
  </si>
  <si>
    <t>B 2.3 Sfalcio di scarpate (tra terrazzamenti)</t>
  </si>
  <si>
    <t>B 2.4</t>
  </si>
  <si>
    <t>B 2.4 Ausmähen von Hohlwegen, historischen Wegen, Heuschleifwegen, inaktiven Bewässerungsgräben, Karstlöchern oder weiterer landschaftstypischer Strukturen</t>
  </si>
  <si>
    <t>B 2.4 Sfalcio delle vie a fondo cavo per il trasporto del fieno, delle vie storiche, dei canali d irrigazione inattivi, delle doline o di ulteriori strutture tipiche del paesaggio</t>
  </si>
  <si>
    <t>B 2.5.1</t>
  </si>
  <si>
    <t>B 2.5.1 Einseitige Pflege (mähen entlang der Ränder) von Wassergräben, Bächen oder der traditionellen Grenzhunde</t>
  </si>
  <si>
    <t>B 2.5.1 Cura su di un lato (sfalcio sul margine) di fossati, ruscelli o di tradizionali strutture di demarcazione come "Grenzhunde"</t>
  </si>
  <si>
    <t>B 2.5.2</t>
  </si>
  <si>
    <t>B 2.5.2 Beidseitige Pflege (mähen entlang der Ränder) von Wassergräben, Bächen oder der traditionellen Grenzhunde</t>
  </si>
  <si>
    <t>B 2.5.2 Cura su entrambi i lati (sfalcio sui margini) di fossati, ruscelli o di tradizionali strutture di demarcazione come "Grenzhunde"</t>
  </si>
  <si>
    <t>B 2.6</t>
  </si>
  <si>
    <t xml:space="preserve">B 2.6 Pflege revitalisierter Bewässerungsgräben </t>
  </si>
  <si>
    <t>B 2.6 Cura dei canali d‘irrigazione rivitalizzati</t>
  </si>
  <si>
    <t>B 2.7.1</t>
  </si>
  <si>
    <t>B 2.7.1 Pflege und Unterhalt von traditionellen Zäunen (Flechtzäune, Schrägzäune, Lebhäge)</t>
  </si>
  <si>
    <t>B 2.7.1 Cura e gestione di staccionate tradizionali (diverse tipologie di staccionate intrecciate, steccati, siepi)</t>
  </si>
  <si>
    <t>B 2.7.2</t>
  </si>
  <si>
    <t>B 2.7.2 Pflege und Unterhalt von traditionellen Zäunen (Holzzäune, Steinzäune)</t>
  </si>
  <si>
    <t>B 2.7.2 Cura e gestione di recinzioni tradizionali (diverse tipologie di steccati, recinzioni in pietra)</t>
  </si>
  <si>
    <t>B 2.8</t>
  </si>
  <si>
    <t xml:space="preserve">B 2.8 Pflege und Unterhalt von Trockensteinmauern </t>
  </si>
  <si>
    <t xml:space="preserve">B 2.8 Cura e mantenimento dei muri a secco </t>
  </si>
  <si>
    <t>B 3.1</t>
  </si>
  <si>
    <t>B 3.1 Förderung und Erhaltung extensiver Flächen in vorwiegend intensiv genutzten Landschaftseinheiten</t>
  </si>
  <si>
    <t>B 3.1 Promozione e mantenimento di superfici estensive in unità paesaggistiche che vengono prevalentemente sfruttate in modo intensivo</t>
  </si>
  <si>
    <t>B 3.2</t>
  </si>
  <si>
    <t xml:space="preserve">B 3.2 Förderung und Erhaltung wenig intensiver Flächen in vorwiegend intensiv genutzten Landschaftseinheiten </t>
  </si>
  <si>
    <t>B 3.2 Promozione e mantenimento di superfici poco intensive in unità paesaggistiche che vengono prevalentemente sfruttate in modo intensivo</t>
  </si>
  <si>
    <t>B 3.3</t>
  </si>
  <si>
    <t>B 3.3 Alternierender Schnitt zwischen den Rebzeilen</t>
  </si>
  <si>
    <t>B 3.3 Sfalcio alternato tra i filari delle vigne</t>
  </si>
  <si>
    <t>B 3.4</t>
  </si>
  <si>
    <t>B 3.4 Förderung und Erhaltung von landschaftlich attraktiven Blumenwiesen</t>
  </si>
  <si>
    <t>B 3.4 Promozione e mantenimento di prati fioriti particolarmente attrattivi nel contesto paesaggistico</t>
  </si>
  <si>
    <t>B 3.5</t>
  </si>
  <si>
    <t>B 3.5 Pflege gemähter Flächen entlang von Waldrändern, Baumgruppen (z.B. lauben)</t>
  </si>
  <si>
    <t>B 3.5 Cura e raccolta di fogliame e rami su superfici sfalciate ai margini del bosco, di gruppi di alberi</t>
  </si>
  <si>
    <t>B 3.6</t>
  </si>
  <si>
    <t>B 3.6 Förderung von artenreichen Wiesenstreifen entlang von Wegen</t>
  </si>
  <si>
    <t>B 3.6 Promozione di strisce erbose ricche di specie ai margini delle strade</t>
  </si>
  <si>
    <t>B 3.7.1</t>
  </si>
  <si>
    <t>B 3.7.1 Mähen von strukturreichen Flächen (coupiert, bestockt)</t>
  </si>
  <si>
    <t xml:space="preserve">B 3.7.1 Sfalcio di superfici ricche di strutture (irregolari, con alberi e arbusti) </t>
  </si>
  <si>
    <t>GEM_NR</t>
  </si>
  <si>
    <t>GEM_NAME</t>
  </si>
  <si>
    <t>Muntogna da Schons</t>
  </si>
  <si>
    <t>Rheinwald</t>
  </si>
  <si>
    <t>Almens</t>
  </si>
  <si>
    <t>Alvaneu</t>
  </si>
  <si>
    <t>Alvaschein</t>
  </si>
  <si>
    <t>Andeer</t>
  </si>
  <si>
    <t>Andiast</t>
  </si>
  <si>
    <t>Ardez</t>
  </si>
  <si>
    <t>Arosa</t>
  </si>
  <si>
    <t>Arvigo</t>
  </si>
  <si>
    <t>Avers</t>
  </si>
  <si>
    <t>Bergün Bravuogn</t>
  </si>
  <si>
    <t>Bever</t>
  </si>
  <si>
    <t>Bivio</t>
  </si>
  <si>
    <t>Bonaduz</t>
  </si>
  <si>
    <t>Braggio</t>
  </si>
  <si>
    <t>Bregaglia</t>
  </si>
  <si>
    <t>Breil/Brigels</t>
  </si>
  <si>
    <t>Brienz</t>
  </si>
  <si>
    <t>Brusio</t>
  </si>
  <si>
    <t>Buseno</t>
  </si>
  <si>
    <t>Cama</t>
  </si>
  <si>
    <t>Castaneda</t>
  </si>
  <si>
    <t>Casti Wergenstein</t>
  </si>
  <si>
    <t>Cauco</t>
  </si>
  <si>
    <t>Cazis</t>
  </si>
  <si>
    <t>Celerina</t>
  </si>
  <si>
    <t>Chur</t>
  </si>
  <si>
    <t>Churwalden</t>
  </si>
  <si>
    <t>Conters</t>
  </si>
  <si>
    <t>Cunter</t>
  </si>
  <si>
    <t>Davos</t>
  </si>
  <si>
    <t>Disentis/Mustér</t>
  </si>
  <si>
    <t>Domat Ems</t>
  </si>
  <si>
    <t>Donat</t>
  </si>
  <si>
    <t>Falera</t>
  </si>
  <si>
    <t>Felsberg</t>
  </si>
  <si>
    <t>Ferrera</t>
  </si>
  <si>
    <t>Fideris</t>
  </si>
  <si>
    <t>Filisur</t>
  </si>
  <si>
    <t>Fläsch</t>
  </si>
  <si>
    <t>Flerden</t>
  </si>
  <si>
    <t>Flims</t>
  </si>
  <si>
    <t>Ftan</t>
  </si>
  <si>
    <t>Furna</t>
  </si>
  <si>
    <t>Fürstenau</t>
  </si>
  <si>
    <t>Grono</t>
  </si>
  <si>
    <t>Grüsch</t>
  </si>
  <si>
    <t>Guarda</t>
  </si>
  <si>
    <t>Haldenstein</t>
  </si>
  <si>
    <t>Hinterrhein</t>
  </si>
  <si>
    <t>Ilanz/Glion</t>
  </si>
  <si>
    <t>Jenaz</t>
  </si>
  <si>
    <t>Jenins</t>
  </si>
  <si>
    <t>Klosters</t>
  </si>
  <si>
    <t>Küblis</t>
  </si>
  <si>
    <t>La Punt Chamues-ch</t>
  </si>
  <si>
    <t>Laax</t>
  </si>
  <si>
    <t>Ladir</t>
  </si>
  <si>
    <t>Landquart</t>
  </si>
  <si>
    <t>LantschLenz</t>
  </si>
  <si>
    <t>Lavin</t>
  </si>
  <si>
    <t>Leggia</t>
  </si>
  <si>
    <t>Lohn</t>
  </si>
  <si>
    <t>Lostallo</t>
  </si>
  <si>
    <t>Lumnezia</t>
  </si>
  <si>
    <t>Luzein</t>
  </si>
  <si>
    <t>Madulain</t>
  </si>
  <si>
    <t>Maienfeld</t>
  </si>
  <si>
    <t>Maladers</t>
  </si>
  <si>
    <t>Malans</t>
  </si>
  <si>
    <t>Marmorera</t>
  </si>
  <si>
    <t>Masein</t>
  </si>
  <si>
    <t>Mathon</t>
  </si>
  <si>
    <t>Medel Lucmagn</t>
  </si>
  <si>
    <t>Mesocco</t>
  </si>
  <si>
    <t>Mon</t>
  </si>
  <si>
    <t>Mulegns</t>
  </si>
  <si>
    <t>Mundaun</t>
  </si>
  <si>
    <t>Mutten</t>
  </si>
  <si>
    <t>Nufenen</t>
  </si>
  <si>
    <t>Obersaxen</t>
  </si>
  <si>
    <t>Paspels</t>
  </si>
  <si>
    <t>Pontresina</t>
  </si>
  <si>
    <t>Poschiavo</t>
  </si>
  <si>
    <t>Pratval</t>
  </si>
  <si>
    <t>Rhäzuns</t>
  </si>
  <si>
    <t>Riom Parsonz</t>
  </si>
  <si>
    <t>Rodels</t>
  </si>
  <si>
    <t>Rongellen</t>
  </si>
  <si>
    <t>Rossa</t>
  </si>
  <si>
    <t>Rothenbrunnen</t>
  </si>
  <si>
    <t>Roveredo</t>
  </si>
  <si>
    <t>Saas</t>
  </si>
  <si>
    <t>Safiental</t>
  </si>
  <si>
    <t>Sagogn</t>
  </si>
  <si>
    <t>Salouf</t>
  </si>
  <si>
    <t>Samedan</t>
  </si>
  <si>
    <t>Samnaun</t>
  </si>
  <si>
    <t>San Vittore</t>
  </si>
  <si>
    <t>Savognin</t>
  </si>
  <si>
    <t>S-chanf</t>
  </si>
  <si>
    <t>Scharans</t>
  </si>
  <si>
    <t>Schiers</t>
  </si>
  <si>
    <t>Schluein</t>
  </si>
  <si>
    <t>Schmitten</t>
  </si>
  <si>
    <t>Schnaus</t>
  </si>
  <si>
    <t>Scuol</t>
  </si>
  <si>
    <t>Seewis</t>
  </si>
  <si>
    <t>Selma</t>
  </si>
  <si>
    <t>Sent</t>
  </si>
  <si>
    <t>Siat</t>
  </si>
  <si>
    <t>Sils i.D.</t>
  </si>
  <si>
    <t>Sils i.E.</t>
  </si>
  <si>
    <t>Silvaplana</t>
  </si>
  <si>
    <t>Soazza</t>
  </si>
  <si>
    <t>Splügen</t>
  </si>
  <si>
    <t>St. Antönien</t>
  </si>
  <si>
    <t>St. Martin</t>
  </si>
  <si>
    <t>St. Moritz</t>
  </si>
  <si>
    <t>Sta Maria i.C.</t>
  </si>
  <si>
    <t>Stierva</t>
  </si>
  <si>
    <t>Sufers</t>
  </si>
  <si>
    <t>Sumvitg</t>
  </si>
  <si>
    <t>Sur</t>
  </si>
  <si>
    <t>Surava</t>
  </si>
  <si>
    <t>Susch</t>
  </si>
  <si>
    <t>Tamins</t>
  </si>
  <si>
    <t>Tarasp</t>
  </si>
  <si>
    <t>Thusis</t>
  </si>
  <si>
    <t>Tiefencastel</t>
  </si>
  <si>
    <t>Tinizong Rona</t>
  </si>
  <si>
    <t>Tomils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</si>
  <si>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</si>
  <si>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</si>
  <si>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</si>
  <si>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</si>
  <si>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</si>
  <si>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</si>
  <si>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</si>
  <si>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</si>
  <si>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</si>
  <si>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</si>
  <si>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</si>
  <si>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 Obervaz</t>
  </si>
  <si>
    <t>Verdabbio</t>
  </si>
  <si>
    <t>Waltensburg</t>
  </si>
  <si>
    <t>Zernez</t>
  </si>
  <si>
    <t>Zillis Reischen</t>
  </si>
  <si>
    <t>Zuoz</t>
  </si>
  <si>
    <t>Albula/Alvra</t>
  </si>
  <si>
    <t>Domleschg</t>
  </si>
  <si>
    <t>Calanca</t>
  </si>
  <si>
    <t>Obersaxen-Mundaun</t>
  </si>
  <si>
    <t>Surses</t>
  </si>
  <si>
    <t>Bergün Filisur</t>
  </si>
  <si>
    <t>Tal-Hügelzone</t>
  </si>
  <si>
    <t>Bergzone I/II</t>
  </si>
  <si>
    <t>Bergzone III/IV</t>
  </si>
  <si>
    <t>Einheit</t>
  </si>
  <si>
    <t>MN_Zone</t>
  </si>
  <si>
    <t>Beitrag</t>
  </si>
  <si>
    <t>REG_MN</t>
  </si>
  <si>
    <t>10_1060</t>
  </si>
  <si>
    <t>10_1031</t>
  </si>
  <si>
    <t>10_1032</t>
  </si>
  <si>
    <t>10_1033</t>
  </si>
  <si>
    <t>10_1062</t>
  </si>
  <si>
    <t>10_1037</t>
  </si>
  <si>
    <t>10_1038</t>
  </si>
  <si>
    <t>10_1039</t>
  </si>
  <si>
    <t>10_1040</t>
  </si>
  <si>
    <t>10_1041</t>
  </si>
  <si>
    <t>10_1063</t>
  </si>
  <si>
    <t>10_1042</t>
  </si>
  <si>
    <t>10_1043</t>
  </si>
  <si>
    <t>10_1064</t>
  </si>
  <si>
    <t>10_1044</t>
  </si>
  <si>
    <t>10_1045</t>
  </si>
  <si>
    <t>10_1046</t>
  </si>
  <si>
    <t>10_1047</t>
  </si>
  <si>
    <t>10_1048</t>
  </si>
  <si>
    <t>10_1049</t>
  </si>
  <si>
    <t>10_1050</t>
  </si>
  <si>
    <t>10_1051</t>
  </si>
  <si>
    <t>10_1052</t>
  </si>
  <si>
    <t>10_1053</t>
  </si>
  <si>
    <t>10_1054</t>
  </si>
  <si>
    <t>11_1001</t>
  </si>
  <si>
    <t>11_1002</t>
  </si>
  <si>
    <t>11_1003</t>
  </si>
  <si>
    <t>11_1004</t>
  </si>
  <si>
    <t>11_1005</t>
  </si>
  <si>
    <t>11_1006</t>
  </si>
  <si>
    <t>11_1007</t>
  </si>
  <si>
    <t>11_1008</t>
  </si>
  <si>
    <t>11_1009</t>
  </si>
  <si>
    <t>11_1010</t>
  </si>
  <si>
    <t>11_1011</t>
  </si>
  <si>
    <t>11_1058</t>
  </si>
  <si>
    <t>11_1012</t>
  </si>
  <si>
    <t>11_1013</t>
  </si>
  <si>
    <t>11_1014</t>
  </si>
  <si>
    <t>11_1015</t>
  </si>
  <si>
    <t>11_1016</t>
  </si>
  <si>
    <t>11_1061</t>
  </si>
  <si>
    <t>11_1017</t>
  </si>
  <si>
    <t>11_1018</t>
  </si>
  <si>
    <t>11_1019</t>
  </si>
  <si>
    <t>11_1059</t>
  </si>
  <si>
    <t>11_1020</t>
  </si>
  <si>
    <t>11_1021</t>
  </si>
  <si>
    <t>11_1022</t>
  </si>
  <si>
    <t>11_1023</t>
  </si>
  <si>
    <t>11_1024</t>
  </si>
  <si>
    <t>11_1025</t>
  </si>
  <si>
    <t>11_1026</t>
  </si>
  <si>
    <t>11_1027</t>
  </si>
  <si>
    <t>11_1028</t>
  </si>
  <si>
    <t>11_1029</t>
  </si>
  <si>
    <t>11_1030</t>
  </si>
  <si>
    <t>11_1060</t>
  </si>
  <si>
    <t>11_1031</t>
  </si>
  <si>
    <t>11_1032</t>
  </si>
  <si>
    <t>11_1033</t>
  </si>
  <si>
    <t>11_1062</t>
  </si>
  <si>
    <t>11_1037</t>
  </si>
  <si>
    <t>11_1038</t>
  </si>
  <si>
    <t>11_1039</t>
  </si>
  <si>
    <t>11_1040</t>
  </si>
  <si>
    <t>11_1041</t>
  </si>
  <si>
    <t>11_1063</t>
  </si>
  <si>
    <t>11_1042</t>
  </si>
  <si>
    <t>11_1043</t>
  </si>
  <si>
    <t>11_1064</t>
  </si>
  <si>
    <t>11_1044</t>
  </si>
  <si>
    <t>11_1045</t>
  </si>
  <si>
    <t>11_1046</t>
  </si>
  <si>
    <t>11_1047</t>
  </si>
  <si>
    <t>11_1048</t>
  </si>
  <si>
    <t>11_1049</t>
  </si>
  <si>
    <t>11_1050</t>
  </si>
  <si>
    <t>11_1051</t>
  </si>
  <si>
    <t>11_1052</t>
  </si>
  <si>
    <t>11_1053</t>
  </si>
  <si>
    <t>11_1054</t>
  </si>
  <si>
    <t>12_1001</t>
  </si>
  <si>
    <t>12_1002</t>
  </si>
  <si>
    <t>12_1003</t>
  </si>
  <si>
    <t>12_1004</t>
  </si>
  <si>
    <t>12_1005</t>
  </si>
  <si>
    <t>12_1006</t>
  </si>
  <si>
    <t>12_1007</t>
  </si>
  <si>
    <t>12_1008</t>
  </si>
  <si>
    <t>12_1009</t>
  </si>
  <si>
    <t>12_1010</t>
  </si>
  <si>
    <t>12_1011</t>
  </si>
  <si>
    <t>12_1058</t>
  </si>
  <si>
    <t>12_1012</t>
  </si>
  <si>
    <t>12_1013</t>
  </si>
  <si>
    <t>12_1014</t>
  </si>
  <si>
    <t>12_1015</t>
  </si>
  <si>
    <t>12_1016</t>
  </si>
  <si>
    <t>12_1061</t>
  </si>
  <si>
    <t>12_1017</t>
  </si>
  <si>
    <t>12_1018</t>
  </si>
  <si>
    <t>12_1019</t>
  </si>
  <si>
    <t>12_1059</t>
  </si>
  <si>
    <t>12_1020</t>
  </si>
  <si>
    <t>12_1021</t>
  </si>
  <si>
    <t>12_1022</t>
  </si>
  <si>
    <t>12_1023</t>
  </si>
  <si>
    <t>12_1024</t>
  </si>
  <si>
    <t>12_1025</t>
  </si>
  <si>
    <t>12_1026</t>
  </si>
  <si>
    <t>12_1027</t>
  </si>
  <si>
    <t>12_1028</t>
  </si>
  <si>
    <t>12_1029</t>
  </si>
  <si>
    <t>12_1030</t>
  </si>
  <si>
    <t>12_1060</t>
  </si>
  <si>
    <t>12_1031</t>
  </si>
  <si>
    <t>12_1032</t>
  </si>
  <si>
    <t>12_1033</t>
  </si>
  <si>
    <t>12_1062</t>
  </si>
  <si>
    <t>12_1037</t>
  </si>
  <si>
    <t>12_1038</t>
  </si>
  <si>
    <t>12_1039</t>
  </si>
  <si>
    <t>12_1040</t>
  </si>
  <si>
    <t>12_1041</t>
  </si>
  <si>
    <t>12_1063</t>
  </si>
  <si>
    <t>12_1042</t>
  </si>
  <si>
    <t>12_1043</t>
  </si>
  <si>
    <t>12_1064</t>
  </si>
  <si>
    <t>12_1044</t>
  </si>
  <si>
    <t>12_1045</t>
  </si>
  <si>
    <t>12_1046</t>
  </si>
  <si>
    <t>12_1047</t>
  </si>
  <si>
    <t>12_1048</t>
  </si>
  <si>
    <t>1_1001</t>
  </si>
  <si>
    <t>1_1002</t>
  </si>
  <si>
    <t>1_1003</t>
  </si>
  <si>
    <t>1_1004</t>
  </si>
  <si>
    <t>1_1005</t>
  </si>
  <si>
    <t>1_1006</t>
  </si>
  <si>
    <t>1_1007</t>
  </si>
  <si>
    <t>1_1008</t>
  </si>
  <si>
    <t>1_1009</t>
  </si>
  <si>
    <t>1_1010</t>
  </si>
  <si>
    <t>1_1011</t>
  </si>
  <si>
    <t>1_1058</t>
  </si>
  <si>
    <t>1_1012</t>
  </si>
  <si>
    <t>1_1013</t>
  </si>
  <si>
    <t>1_1014</t>
  </si>
  <si>
    <t>1_1015</t>
  </si>
  <si>
    <t>1_1016</t>
  </si>
  <si>
    <t>1_1061</t>
  </si>
  <si>
    <t>1_1017</t>
  </si>
  <si>
    <t>1_1018</t>
  </si>
  <si>
    <t>1_1019</t>
  </si>
  <si>
    <t>1_1059</t>
  </si>
  <si>
    <t>1_1020</t>
  </si>
  <si>
    <t>1_1021</t>
  </si>
  <si>
    <t>1_1022</t>
  </si>
  <si>
    <t>1_1023</t>
  </si>
  <si>
    <t>1_1024</t>
  </si>
  <si>
    <t>1_1025</t>
  </si>
  <si>
    <t>1_1026</t>
  </si>
  <si>
    <t>1_1027</t>
  </si>
  <si>
    <t>1_1028</t>
  </si>
  <si>
    <t>1_1029</t>
  </si>
  <si>
    <t>1_1030</t>
  </si>
  <si>
    <t>1_1060</t>
  </si>
  <si>
    <t>1_1031</t>
  </si>
  <si>
    <t>1_1032</t>
  </si>
  <si>
    <t>1_1033</t>
  </si>
  <si>
    <t>1_1062</t>
  </si>
  <si>
    <t>1_1037</t>
  </si>
  <si>
    <t>1_1038</t>
  </si>
  <si>
    <t>1_1039</t>
  </si>
  <si>
    <t>1_1040</t>
  </si>
  <si>
    <t>1_1041</t>
  </si>
  <si>
    <t>1_1063</t>
  </si>
  <si>
    <t>1_1042</t>
  </si>
  <si>
    <t>1_1043</t>
  </si>
  <si>
    <t>1_1064</t>
  </si>
  <si>
    <t>1_1044</t>
  </si>
  <si>
    <t>1_1045</t>
  </si>
  <si>
    <t>1_1046</t>
  </si>
  <si>
    <t>1_1047</t>
  </si>
  <si>
    <t>1_1048</t>
  </si>
  <si>
    <t>1_1049</t>
  </si>
  <si>
    <t>1_1050</t>
  </si>
  <si>
    <t>1_1051</t>
  </si>
  <si>
    <t>1_1052</t>
  </si>
  <si>
    <t>1_1053</t>
  </si>
  <si>
    <t>1_1054</t>
  </si>
  <si>
    <t>2_1001</t>
  </si>
  <si>
    <t>2_1002</t>
  </si>
  <si>
    <t>2_1003</t>
  </si>
  <si>
    <t>2_1004</t>
  </si>
  <si>
    <t>2_1005</t>
  </si>
  <si>
    <t>2_1006</t>
  </si>
  <si>
    <t>2_1007</t>
  </si>
  <si>
    <t>2_1008</t>
  </si>
  <si>
    <t>2_1009</t>
  </si>
  <si>
    <t>2_1010</t>
  </si>
  <si>
    <t>2_1011</t>
  </si>
  <si>
    <t>2_1058</t>
  </si>
  <si>
    <t>2_1012</t>
  </si>
  <si>
    <t>2_1013</t>
  </si>
  <si>
    <t>2_1014</t>
  </si>
  <si>
    <t>2_1015</t>
  </si>
  <si>
    <t>2_1016</t>
  </si>
  <si>
    <t>2_1061</t>
  </si>
  <si>
    <t>2_1017</t>
  </si>
  <si>
    <t>2_1018</t>
  </si>
  <si>
    <t>2_1019</t>
  </si>
  <si>
    <t>2_1059</t>
  </si>
  <si>
    <t>2_1020</t>
  </si>
  <si>
    <t>2_1021</t>
  </si>
  <si>
    <t>2_1022</t>
  </si>
  <si>
    <t>2_1023</t>
  </si>
  <si>
    <t>2_1024</t>
  </si>
  <si>
    <t>2_1025</t>
  </si>
  <si>
    <t>2_1026</t>
  </si>
  <si>
    <t>2_1027</t>
  </si>
  <si>
    <t>2_1028</t>
  </si>
  <si>
    <t>2_1029</t>
  </si>
  <si>
    <t>2_1030</t>
  </si>
  <si>
    <t>2_1060</t>
  </si>
  <si>
    <t>2_1031</t>
  </si>
  <si>
    <t>2_1032</t>
  </si>
  <si>
    <t>2_1033</t>
  </si>
  <si>
    <t>2_1062</t>
  </si>
  <si>
    <t>2_1037</t>
  </si>
  <si>
    <t>2_1038</t>
  </si>
  <si>
    <t>2_1039</t>
  </si>
  <si>
    <t>2_1040</t>
  </si>
  <si>
    <t>2_1041</t>
  </si>
  <si>
    <t>2_1063</t>
  </si>
  <si>
    <t>2_1042</t>
  </si>
  <si>
    <t>2_1043</t>
  </si>
  <si>
    <t>2_1064</t>
  </si>
  <si>
    <t>2_1044</t>
  </si>
  <si>
    <t>2_1045</t>
  </si>
  <si>
    <t>2_1046</t>
  </si>
  <si>
    <t>2_1047</t>
  </si>
  <si>
    <t>2_1048</t>
  </si>
  <si>
    <t>2_1049</t>
  </si>
  <si>
    <t>2_1050</t>
  </si>
  <si>
    <t>2_1051</t>
  </si>
  <si>
    <t>2_1052</t>
  </si>
  <si>
    <t>2_1053</t>
  </si>
  <si>
    <t>2_1054</t>
  </si>
  <si>
    <t>3_1001</t>
  </si>
  <si>
    <t>3_1002</t>
  </si>
  <si>
    <t>3_1003</t>
  </si>
  <si>
    <t>3_1004</t>
  </si>
  <si>
    <t>3_1005</t>
  </si>
  <si>
    <t>3_1006</t>
  </si>
  <si>
    <t>3_1007</t>
  </si>
  <si>
    <t>3_1008</t>
  </si>
  <si>
    <t>3_1009</t>
  </si>
  <si>
    <t>3_1010</t>
  </si>
  <si>
    <t>3_1011</t>
  </si>
  <si>
    <t>3_1058</t>
  </si>
  <si>
    <t>3_1012</t>
  </si>
  <si>
    <t>3_1013</t>
  </si>
  <si>
    <t>3_1014</t>
  </si>
  <si>
    <t>3_1015</t>
  </si>
  <si>
    <t>3_1016</t>
  </si>
  <si>
    <t>3_1061</t>
  </si>
  <si>
    <t>3_1017</t>
  </si>
  <si>
    <t>3_1018</t>
  </si>
  <si>
    <t>3_1019</t>
  </si>
  <si>
    <t>3_1059</t>
  </si>
  <si>
    <t>3_1020</t>
  </si>
  <si>
    <t>3_1021</t>
  </si>
  <si>
    <t>3_1022</t>
  </si>
  <si>
    <t>3_1023</t>
  </si>
  <si>
    <t>3_1024</t>
  </si>
  <si>
    <t>3_1025</t>
  </si>
  <si>
    <t>3_1026</t>
  </si>
  <si>
    <t>3_1027</t>
  </si>
  <si>
    <t>3_1028</t>
  </si>
  <si>
    <t>3_1029</t>
  </si>
  <si>
    <t>3_1030</t>
  </si>
  <si>
    <t>3_1060</t>
  </si>
  <si>
    <t>3_1031</t>
  </si>
  <si>
    <t>3_1032</t>
  </si>
  <si>
    <t>3_1033</t>
  </si>
  <si>
    <t>3_1062</t>
  </si>
  <si>
    <t>3_1037</t>
  </si>
  <si>
    <t>3_1038</t>
  </si>
  <si>
    <t>3_1039</t>
  </si>
  <si>
    <t>3_1040</t>
  </si>
  <si>
    <t>3_1041</t>
  </si>
  <si>
    <t>3_1063</t>
  </si>
  <si>
    <t>3_1042</t>
  </si>
  <si>
    <t>3_1043</t>
  </si>
  <si>
    <t>3_1064</t>
  </si>
  <si>
    <t>3_1044</t>
  </si>
  <si>
    <t>3_1045</t>
  </si>
  <si>
    <t>3_1046</t>
  </si>
  <si>
    <t>3_1047</t>
  </si>
  <si>
    <t>3_1048</t>
  </si>
  <si>
    <t>3_1049</t>
  </si>
  <si>
    <t>3_1050</t>
  </si>
  <si>
    <t>3_1051</t>
  </si>
  <si>
    <t>3_1052</t>
  </si>
  <si>
    <t>3_1053</t>
  </si>
  <si>
    <t>3_1054</t>
  </si>
  <si>
    <t>4_1001</t>
  </si>
  <si>
    <t>4_1002</t>
  </si>
  <si>
    <t>4_1003</t>
  </si>
  <si>
    <t>4_1004</t>
  </si>
  <si>
    <t>4_1005</t>
  </si>
  <si>
    <t>4_1006</t>
  </si>
  <si>
    <t>4_1007</t>
  </si>
  <si>
    <t>4_1008</t>
  </si>
  <si>
    <t>4_1009</t>
  </si>
  <si>
    <t>4_1010</t>
  </si>
  <si>
    <t>4_1011</t>
  </si>
  <si>
    <t>4_1058</t>
  </si>
  <si>
    <t>4_1012</t>
  </si>
  <si>
    <t>4_1013</t>
  </si>
  <si>
    <t>4_1014</t>
  </si>
  <si>
    <t>4_1015</t>
  </si>
  <si>
    <t>4_1016</t>
  </si>
  <si>
    <t>4_1061</t>
  </si>
  <si>
    <t>4_1017</t>
  </si>
  <si>
    <t>4_1018</t>
  </si>
  <si>
    <t>4_1019</t>
  </si>
  <si>
    <t>4_1059</t>
  </si>
  <si>
    <t>4_1020</t>
  </si>
  <si>
    <t>4_1021</t>
  </si>
  <si>
    <t>4_1022</t>
  </si>
  <si>
    <t>4_1023</t>
  </si>
  <si>
    <t>4_1024</t>
  </si>
  <si>
    <t>4_1025</t>
  </si>
  <si>
    <t>4_1026</t>
  </si>
  <si>
    <t>4_1027</t>
  </si>
  <si>
    <t>4_1028</t>
  </si>
  <si>
    <t>4_1029</t>
  </si>
  <si>
    <t>4_1030</t>
  </si>
  <si>
    <t>4_1060</t>
  </si>
  <si>
    <t>4_1031</t>
  </si>
  <si>
    <t>4_1032</t>
  </si>
  <si>
    <t>4_1033</t>
  </si>
  <si>
    <t>4_1062</t>
  </si>
  <si>
    <t>4_1037</t>
  </si>
  <si>
    <t>4_1038</t>
  </si>
  <si>
    <t>4_1039</t>
  </si>
  <si>
    <t>4_1040</t>
  </si>
  <si>
    <t>4_1041</t>
  </si>
  <si>
    <t>4_1063</t>
  </si>
  <si>
    <t>4_1042</t>
  </si>
  <si>
    <t>4_1043</t>
  </si>
  <si>
    <t>4_1064</t>
  </si>
  <si>
    <t>4_1044</t>
  </si>
  <si>
    <t>4_1045</t>
  </si>
  <si>
    <t>4_1046</t>
  </si>
  <si>
    <t>4_1047</t>
  </si>
  <si>
    <t>4_1048</t>
  </si>
  <si>
    <t>4_1049</t>
  </si>
  <si>
    <t>4_1050</t>
  </si>
  <si>
    <t>4_1051</t>
  </si>
  <si>
    <t>4_1052</t>
  </si>
  <si>
    <t>4_1053</t>
  </si>
  <si>
    <t>4_1054</t>
  </si>
  <si>
    <t>5_1001</t>
  </si>
  <si>
    <t>5_1002</t>
  </si>
  <si>
    <t>5_1003</t>
  </si>
  <si>
    <t>5_1004</t>
  </si>
  <si>
    <t>5_1005</t>
  </si>
  <si>
    <t>5_1006</t>
  </si>
  <si>
    <t>5_1007</t>
  </si>
  <si>
    <t>5_1008</t>
  </si>
  <si>
    <t>5_1009</t>
  </si>
  <si>
    <t>5_1010</t>
  </si>
  <si>
    <t>5_1011</t>
  </si>
  <si>
    <t>5_1058</t>
  </si>
  <si>
    <t>5_1012</t>
  </si>
  <si>
    <t>5_1013</t>
  </si>
  <si>
    <t>5_1014</t>
  </si>
  <si>
    <t>5_1015</t>
  </si>
  <si>
    <t>5_1016</t>
  </si>
  <si>
    <t>5_1061</t>
  </si>
  <si>
    <t>5_1017</t>
  </si>
  <si>
    <t>5_1018</t>
  </si>
  <si>
    <t>5_1019</t>
  </si>
  <si>
    <t>5_1059</t>
  </si>
  <si>
    <t>5_1020</t>
  </si>
  <si>
    <t>5_1021</t>
  </si>
  <si>
    <t>5_1022</t>
  </si>
  <si>
    <t>5_1023</t>
  </si>
  <si>
    <t>5_1024</t>
  </si>
  <si>
    <t>5_1025</t>
  </si>
  <si>
    <t>5_1026</t>
  </si>
  <si>
    <t>5_1027</t>
  </si>
  <si>
    <t>5_1028</t>
  </si>
  <si>
    <t>5_1029</t>
  </si>
  <si>
    <t>5_1030</t>
  </si>
  <si>
    <t>5_1060</t>
  </si>
  <si>
    <t>5_1031</t>
  </si>
  <si>
    <t>5_1032</t>
  </si>
  <si>
    <t>5_1033</t>
  </si>
  <si>
    <t>5_1062</t>
  </si>
  <si>
    <t>5_1037</t>
  </si>
  <si>
    <t>5_1038</t>
  </si>
  <si>
    <t>5_1039</t>
  </si>
  <si>
    <t>5_1040</t>
  </si>
  <si>
    <t>5_1041</t>
  </si>
  <si>
    <t>5_1063</t>
  </si>
  <si>
    <t>5_1042</t>
  </si>
  <si>
    <t>5_1043</t>
  </si>
  <si>
    <t>5_1064</t>
  </si>
  <si>
    <t>5_1044</t>
  </si>
  <si>
    <t>5_1045</t>
  </si>
  <si>
    <t>5_1046</t>
  </si>
  <si>
    <t>5_1047</t>
  </si>
  <si>
    <t>5_1048</t>
  </si>
  <si>
    <t>5_1049</t>
  </si>
  <si>
    <t>5_1050</t>
  </si>
  <si>
    <t>5_1051</t>
  </si>
  <si>
    <t>5_1052</t>
  </si>
  <si>
    <t>5_1053</t>
  </si>
  <si>
    <t>5_1054</t>
  </si>
  <si>
    <t>6_1001</t>
  </si>
  <si>
    <t>6_1002</t>
  </si>
  <si>
    <t>6_1003</t>
  </si>
  <si>
    <t>6_1004</t>
  </si>
  <si>
    <t>6_1005</t>
  </si>
  <si>
    <t>6_1006</t>
  </si>
  <si>
    <t>6_1007</t>
  </si>
  <si>
    <t>6_1008</t>
  </si>
  <si>
    <t>6_1009</t>
  </si>
  <si>
    <t>6_1010</t>
  </si>
  <si>
    <t>6_1011</t>
  </si>
  <si>
    <t>6_1058</t>
  </si>
  <si>
    <t>6_1012</t>
  </si>
  <si>
    <t>6_1013</t>
  </si>
  <si>
    <t>6_1014</t>
  </si>
  <si>
    <t>6_1015</t>
  </si>
  <si>
    <t>6_1016</t>
  </si>
  <si>
    <t>6_1061</t>
  </si>
  <si>
    <t>6_1017</t>
  </si>
  <si>
    <t>6_1018</t>
  </si>
  <si>
    <t>6_1019</t>
  </si>
  <si>
    <t>6_1059</t>
  </si>
  <si>
    <t>6_1020</t>
  </si>
  <si>
    <t>14_1024</t>
  </si>
  <si>
    <t>14_1025</t>
  </si>
  <si>
    <t>14_1026</t>
  </si>
  <si>
    <t>14_1027</t>
  </si>
  <si>
    <t>14_1028</t>
  </si>
  <si>
    <t>14_1029</t>
  </si>
  <si>
    <t>14_1030</t>
  </si>
  <si>
    <t>14_1060</t>
  </si>
  <si>
    <t>14_1031</t>
  </si>
  <si>
    <t>14_1032</t>
  </si>
  <si>
    <t>14_1033</t>
  </si>
  <si>
    <t>14_1062</t>
  </si>
  <si>
    <t>14_1037</t>
  </si>
  <si>
    <t>14_1038</t>
  </si>
  <si>
    <t>14_1039</t>
  </si>
  <si>
    <t>14_1040</t>
  </si>
  <si>
    <t>14_1041</t>
  </si>
  <si>
    <t>14_1063</t>
  </si>
  <si>
    <t>14_1042</t>
  </si>
  <si>
    <t>14_1043</t>
  </si>
  <si>
    <t>14_1064</t>
  </si>
  <si>
    <t>14_1044</t>
  </si>
  <si>
    <t>14_1045</t>
  </si>
  <si>
    <t>14_1046</t>
  </si>
  <si>
    <t>14_1047</t>
  </si>
  <si>
    <t>14_1048</t>
  </si>
  <si>
    <t>14_1049</t>
  </si>
  <si>
    <t>14_1050</t>
  </si>
  <si>
    <t>14_1051</t>
  </si>
  <si>
    <t>14_1052</t>
  </si>
  <si>
    <t>14_1053</t>
  </si>
  <si>
    <t>14_1054</t>
  </si>
  <si>
    <t>15_1001</t>
  </si>
  <si>
    <t>15_1002</t>
  </si>
  <si>
    <t>15_1003</t>
  </si>
  <si>
    <t>15_1004</t>
  </si>
  <si>
    <t>15_1005</t>
  </si>
  <si>
    <t>15_1006</t>
  </si>
  <si>
    <t>15_1007</t>
  </si>
  <si>
    <t>15_1008</t>
  </si>
  <si>
    <t>15_1009</t>
  </si>
  <si>
    <t>15_1010</t>
  </si>
  <si>
    <t>15_1011</t>
  </si>
  <si>
    <t>15_1058</t>
  </si>
  <si>
    <t>15_1012</t>
  </si>
  <si>
    <t>15_1013</t>
  </si>
  <si>
    <t>15_1014</t>
  </si>
  <si>
    <t>15_1015</t>
  </si>
  <si>
    <t>15_1016</t>
  </si>
  <si>
    <t>15_1061</t>
  </si>
  <si>
    <t>15_1017</t>
  </si>
  <si>
    <t>15_1018</t>
  </si>
  <si>
    <t>15_1019</t>
  </si>
  <si>
    <t>15_1059</t>
  </si>
  <si>
    <t>15_1020</t>
  </si>
  <si>
    <t>15_1021</t>
  </si>
  <si>
    <t>15_1022</t>
  </si>
  <si>
    <t>15_1023</t>
  </si>
  <si>
    <t>15_1024</t>
  </si>
  <si>
    <t>15_1025</t>
  </si>
  <si>
    <t>15_1026</t>
  </si>
  <si>
    <t>15_1027</t>
  </si>
  <si>
    <t>15_1028</t>
  </si>
  <si>
    <t>15_1029</t>
  </si>
  <si>
    <t>15_1030</t>
  </si>
  <si>
    <t>15_1060</t>
  </si>
  <si>
    <t>15_1031</t>
  </si>
  <si>
    <t>15_1032</t>
  </si>
  <si>
    <t>15_1033</t>
  </si>
  <si>
    <t>15_1062</t>
  </si>
  <si>
    <t>15_1037</t>
  </si>
  <si>
    <t>15_1038</t>
  </si>
  <si>
    <t>15_1039</t>
  </si>
  <si>
    <t>15_1040</t>
  </si>
  <si>
    <t>15_1041</t>
  </si>
  <si>
    <t>15_1063</t>
  </si>
  <si>
    <t>15_1042</t>
  </si>
  <si>
    <t>15_1043</t>
  </si>
  <si>
    <t>15_1064</t>
  </si>
  <si>
    <t>15_1044</t>
  </si>
  <si>
    <t>15_1045</t>
  </si>
  <si>
    <t>15_1046</t>
  </si>
  <si>
    <t>15_1047</t>
  </si>
  <si>
    <t>15_1048</t>
  </si>
  <si>
    <t>15_1049</t>
  </si>
  <si>
    <t>15_1050</t>
  </si>
  <si>
    <t>15_1051</t>
  </si>
  <si>
    <t>15_1052</t>
  </si>
  <si>
    <t>15_1053</t>
  </si>
  <si>
    <t>15_1054</t>
  </si>
  <si>
    <t>16_1001</t>
  </si>
  <si>
    <t>16_1002</t>
  </si>
  <si>
    <t>16_1003</t>
  </si>
  <si>
    <t>16_1004</t>
  </si>
  <si>
    <t>16_1005</t>
  </si>
  <si>
    <t>16_1006</t>
  </si>
  <si>
    <t>16_1007</t>
  </si>
  <si>
    <t>16_1008</t>
  </si>
  <si>
    <t>16_1009</t>
  </si>
  <si>
    <t>16_1010</t>
  </si>
  <si>
    <t>16_1011</t>
  </si>
  <si>
    <t>16_1058</t>
  </si>
  <si>
    <t>16_1012</t>
  </si>
  <si>
    <t>16_1013</t>
  </si>
  <si>
    <t>16_1014</t>
  </si>
  <si>
    <t>16_1015</t>
  </si>
  <si>
    <t>16_1016</t>
  </si>
  <si>
    <t>16_1061</t>
  </si>
  <si>
    <t>16_1017</t>
  </si>
  <si>
    <t>16_1018</t>
  </si>
  <si>
    <t>16_1019</t>
  </si>
  <si>
    <t>16_1059</t>
  </si>
  <si>
    <t>16_1020</t>
  </si>
  <si>
    <t>16_1021</t>
  </si>
  <si>
    <t>16_1022</t>
  </si>
  <si>
    <t>16_1023</t>
  </si>
  <si>
    <t>16_1024</t>
  </si>
  <si>
    <t>16_1025</t>
  </si>
  <si>
    <t>16_1026</t>
  </si>
  <si>
    <t>16_1027</t>
  </si>
  <si>
    <t>16_1028</t>
  </si>
  <si>
    <t>16_1029</t>
  </si>
  <si>
    <t>16_1030</t>
  </si>
  <si>
    <t>16_1060</t>
  </si>
  <si>
    <t>16_1031</t>
  </si>
  <si>
    <t>16_1032</t>
  </si>
  <si>
    <t>16_1033</t>
  </si>
  <si>
    <t>16_1062</t>
  </si>
  <si>
    <t>16_1037</t>
  </si>
  <si>
    <t>16_1038</t>
  </si>
  <si>
    <t>16_1039</t>
  </si>
  <si>
    <t>16_1040</t>
  </si>
  <si>
    <t>16_1041</t>
  </si>
  <si>
    <t>16_1063</t>
  </si>
  <si>
    <t>16_1042</t>
  </si>
  <si>
    <t>16_1043</t>
  </si>
  <si>
    <t>16_1064</t>
  </si>
  <si>
    <t>16_1044</t>
  </si>
  <si>
    <t>16_1045</t>
  </si>
  <si>
    <t>16_1046</t>
  </si>
  <si>
    <t>16_1047</t>
  </si>
  <si>
    <t>16_1048</t>
  </si>
  <si>
    <t>16_1049</t>
  </si>
  <si>
    <t>16_1050</t>
  </si>
  <si>
    <t>16_1051</t>
  </si>
  <si>
    <t>16_1052</t>
  </si>
  <si>
    <t>16_1053</t>
  </si>
  <si>
    <t>16_1054</t>
  </si>
  <si>
    <t>17_1001</t>
  </si>
  <si>
    <t>17_1002</t>
  </si>
  <si>
    <t>17_1003</t>
  </si>
  <si>
    <t>17_1004</t>
  </si>
  <si>
    <t>17_1005</t>
  </si>
  <si>
    <t>17_1006</t>
  </si>
  <si>
    <t>17_1007</t>
  </si>
  <si>
    <t>17_1008</t>
  </si>
  <si>
    <t>17_1009</t>
  </si>
  <si>
    <t>17_1010</t>
  </si>
  <si>
    <t>17_1011</t>
  </si>
  <si>
    <t>17_1058</t>
  </si>
  <si>
    <t>17_1012</t>
  </si>
  <si>
    <t>17_1013</t>
  </si>
  <si>
    <t>17_1014</t>
  </si>
  <si>
    <t>17_1015</t>
  </si>
  <si>
    <t>17_1016</t>
  </si>
  <si>
    <t>17_1061</t>
  </si>
  <si>
    <t>17_1017</t>
  </si>
  <si>
    <t>17_1018</t>
  </si>
  <si>
    <t>17_1019</t>
  </si>
  <si>
    <t>17_1059</t>
  </si>
  <si>
    <t>17_1020</t>
  </si>
  <si>
    <t>17_1021</t>
  </si>
  <si>
    <t>17_1022</t>
  </si>
  <si>
    <t>17_1023</t>
  </si>
  <si>
    <t>17_1024</t>
  </si>
  <si>
    <t>17_1025</t>
  </si>
  <si>
    <t>17_1026</t>
  </si>
  <si>
    <t>17_1027</t>
  </si>
  <si>
    <t>17_1028</t>
  </si>
  <si>
    <t>17_1029</t>
  </si>
  <si>
    <t>17_1030</t>
  </si>
  <si>
    <t>17_1060</t>
  </si>
  <si>
    <t>17_1031</t>
  </si>
  <si>
    <t>17_1032</t>
  </si>
  <si>
    <t>17_1033</t>
  </si>
  <si>
    <t>17_1062</t>
  </si>
  <si>
    <t>17_1037</t>
  </si>
  <si>
    <t>17_1038</t>
  </si>
  <si>
    <t>17_1039</t>
  </si>
  <si>
    <t>17_1040</t>
  </si>
  <si>
    <t>17_1041</t>
  </si>
  <si>
    <t>17_1063</t>
  </si>
  <si>
    <t>17_1042</t>
  </si>
  <si>
    <t>17_1043</t>
  </si>
  <si>
    <t>17_1064</t>
  </si>
  <si>
    <t>17_1044</t>
  </si>
  <si>
    <t>17_1045</t>
  </si>
  <si>
    <t>17_1046</t>
  </si>
  <si>
    <t>17_1047</t>
  </si>
  <si>
    <t>17_1048</t>
  </si>
  <si>
    <t>17_1049</t>
  </si>
  <si>
    <t>17_1050</t>
  </si>
  <si>
    <t>17_1051</t>
  </si>
  <si>
    <t>17_1052</t>
  </si>
  <si>
    <t>17_1053</t>
  </si>
  <si>
    <t>17_1054</t>
  </si>
  <si>
    <t>12_1049</t>
  </si>
  <si>
    <t>12_1050</t>
  </si>
  <si>
    <t>12_1051</t>
  </si>
  <si>
    <t>12_1052</t>
  </si>
  <si>
    <t>12_1053</t>
  </si>
  <si>
    <t>12_1054</t>
  </si>
  <si>
    <t>13_1001</t>
  </si>
  <si>
    <t>13_1002</t>
  </si>
  <si>
    <t>13_1003</t>
  </si>
  <si>
    <t>13_1004</t>
  </si>
  <si>
    <t>13_1005</t>
  </si>
  <si>
    <t>13_1006</t>
  </si>
  <si>
    <t>13_1007</t>
  </si>
  <si>
    <t>13_1008</t>
  </si>
  <si>
    <t>13_1009</t>
  </si>
  <si>
    <t>13_1010</t>
  </si>
  <si>
    <t>13_1011</t>
  </si>
  <si>
    <t>13_1058</t>
  </si>
  <si>
    <t>13_1012</t>
  </si>
  <si>
    <t>13_1013</t>
  </si>
  <si>
    <t>13_1014</t>
  </si>
  <si>
    <t>13_1015</t>
  </si>
  <si>
    <t>13_1016</t>
  </si>
  <si>
    <t>13_1061</t>
  </si>
  <si>
    <t>13_1017</t>
  </si>
  <si>
    <t>13_1018</t>
  </si>
  <si>
    <t>13_1019</t>
  </si>
  <si>
    <t>13_1059</t>
  </si>
  <si>
    <t>13_1020</t>
  </si>
  <si>
    <t>13_1021</t>
  </si>
  <si>
    <t>13_1022</t>
  </si>
  <si>
    <t>13_1023</t>
  </si>
  <si>
    <t>13_1024</t>
  </si>
  <si>
    <t>13_1025</t>
  </si>
  <si>
    <t>13_1026</t>
  </si>
  <si>
    <t>13_1027</t>
  </si>
  <si>
    <t>13_1028</t>
  </si>
  <si>
    <t>13_1029</t>
  </si>
  <si>
    <t>13_1030</t>
  </si>
  <si>
    <t>13_1060</t>
  </si>
  <si>
    <t>13_1031</t>
  </si>
  <si>
    <t>13_1032</t>
  </si>
  <si>
    <t>13_1033</t>
  </si>
  <si>
    <t>13_1062</t>
  </si>
  <si>
    <t>13_1037</t>
  </si>
  <si>
    <t>13_1038</t>
  </si>
  <si>
    <t>13_1039</t>
  </si>
  <si>
    <t>13_1040</t>
  </si>
  <si>
    <t>13_1041</t>
  </si>
  <si>
    <t>13_1063</t>
  </si>
  <si>
    <t>13_1042</t>
  </si>
  <si>
    <t>13_1043</t>
  </si>
  <si>
    <t>13_1064</t>
  </si>
  <si>
    <t>13_1044</t>
  </si>
  <si>
    <t>13_1045</t>
  </si>
  <si>
    <t>13_1046</t>
  </si>
  <si>
    <t>13_1047</t>
  </si>
  <si>
    <t>13_1048</t>
  </si>
  <si>
    <t>13_1049</t>
  </si>
  <si>
    <t>13_1050</t>
  </si>
  <si>
    <t>13_1051</t>
  </si>
  <si>
    <t>13_1052</t>
  </si>
  <si>
    <t>13_1053</t>
  </si>
  <si>
    <t>13_1054</t>
  </si>
  <si>
    <t>14_1001</t>
  </si>
  <si>
    <t>14_1002</t>
  </si>
  <si>
    <t>14_1003</t>
  </si>
  <si>
    <t>14_1004</t>
  </si>
  <si>
    <t>14_1005</t>
  </si>
  <si>
    <t>14_1006</t>
  </si>
  <si>
    <t>14_1007</t>
  </si>
  <si>
    <t>14_1008</t>
  </si>
  <si>
    <t>14_1009</t>
  </si>
  <si>
    <t>14_1010</t>
  </si>
  <si>
    <t>14_1011</t>
  </si>
  <si>
    <t>14_1058</t>
  </si>
  <si>
    <t>14_1012</t>
  </si>
  <si>
    <t>14_1013</t>
  </si>
  <si>
    <t>14_1014</t>
  </si>
  <si>
    <t>14_1015</t>
  </si>
  <si>
    <t>14_1016</t>
  </si>
  <si>
    <t>6_1021</t>
  </si>
  <si>
    <t>6_1022</t>
  </si>
  <si>
    <t>6_1023</t>
  </si>
  <si>
    <t>6_1024</t>
  </si>
  <si>
    <t>6_1025</t>
  </si>
  <si>
    <t>6_1026</t>
  </si>
  <si>
    <t>6_1027</t>
  </si>
  <si>
    <t>6_1028</t>
  </si>
  <si>
    <t>6_1029</t>
  </si>
  <si>
    <t>6_1030</t>
  </si>
  <si>
    <t>6_1060</t>
  </si>
  <si>
    <t>6_1031</t>
  </si>
  <si>
    <t>6_1032</t>
  </si>
  <si>
    <t>6_1033</t>
  </si>
  <si>
    <t>6_1062</t>
  </si>
  <si>
    <t>6_1037</t>
  </si>
  <si>
    <t>6_1038</t>
  </si>
  <si>
    <t>6_1039</t>
  </si>
  <si>
    <t>6_1040</t>
  </si>
  <si>
    <t>6_1041</t>
  </si>
  <si>
    <t>6_1063</t>
  </si>
  <si>
    <t>6_1042</t>
  </si>
  <si>
    <t>6_1043</t>
  </si>
  <si>
    <t>6_1064</t>
  </si>
  <si>
    <t>6_1044</t>
  </si>
  <si>
    <t>6_1045</t>
  </si>
  <si>
    <t>6_1046</t>
  </si>
  <si>
    <t>6_1047</t>
  </si>
  <si>
    <t>6_1048</t>
  </si>
  <si>
    <t>14_1061</t>
  </si>
  <si>
    <t>14_1017</t>
  </si>
  <si>
    <t>14_1018</t>
  </si>
  <si>
    <t>14_1019</t>
  </si>
  <si>
    <t>14_1059</t>
  </si>
  <si>
    <t>14_1020</t>
  </si>
  <si>
    <t>14_1021</t>
  </si>
  <si>
    <t>14_1022</t>
  </si>
  <si>
    <t>14_1023</t>
  </si>
  <si>
    <t>6_1049</t>
  </si>
  <si>
    <t>6_1050</t>
  </si>
  <si>
    <t>6_1051</t>
  </si>
  <si>
    <t>6_1052</t>
  </si>
  <si>
    <t>6_1053</t>
  </si>
  <si>
    <t>6_1054</t>
  </si>
  <si>
    <t>7_1001</t>
  </si>
  <si>
    <t>7_1002</t>
  </si>
  <si>
    <t>7_1003</t>
  </si>
  <si>
    <t>7_1004</t>
  </si>
  <si>
    <t>7_1005</t>
  </si>
  <si>
    <t>7_1006</t>
  </si>
  <si>
    <t>7_1007</t>
  </si>
  <si>
    <t>7_1008</t>
  </si>
  <si>
    <t>7_1009</t>
  </si>
  <si>
    <t>7_1010</t>
  </si>
  <si>
    <t>7_1011</t>
  </si>
  <si>
    <t>7_1058</t>
  </si>
  <si>
    <t>7_1012</t>
  </si>
  <si>
    <t>7_1013</t>
  </si>
  <si>
    <t>7_1014</t>
  </si>
  <si>
    <t>7_1015</t>
  </si>
  <si>
    <t>7_1016</t>
  </si>
  <si>
    <t>7_1061</t>
  </si>
  <si>
    <t>7_1017</t>
  </si>
  <si>
    <t>7_1018</t>
  </si>
  <si>
    <t>7_1019</t>
  </si>
  <si>
    <t>7_1059</t>
  </si>
  <si>
    <t>7_1020</t>
  </si>
  <si>
    <t>7_1021</t>
  </si>
  <si>
    <t>7_1022</t>
  </si>
  <si>
    <t>7_1023</t>
  </si>
  <si>
    <t>7_1024</t>
  </si>
  <si>
    <t>7_1025</t>
  </si>
  <si>
    <t>7_1026</t>
  </si>
  <si>
    <t>7_1027</t>
  </si>
  <si>
    <t>7_1028</t>
  </si>
  <si>
    <t>7_1029</t>
  </si>
  <si>
    <t>7_1030</t>
  </si>
  <si>
    <t>7_1060</t>
  </si>
  <si>
    <t>7_1031</t>
  </si>
  <si>
    <t>7_1032</t>
  </si>
  <si>
    <t>7_1033</t>
  </si>
  <si>
    <t>7_1062</t>
  </si>
  <si>
    <t>7_1037</t>
  </si>
  <si>
    <t>7_1038</t>
  </si>
  <si>
    <t>7_1039</t>
  </si>
  <si>
    <t>7_1040</t>
  </si>
  <si>
    <t>7_1041</t>
  </si>
  <si>
    <t>7_1063</t>
  </si>
  <si>
    <t>7_1042</t>
  </si>
  <si>
    <t>7_1043</t>
  </si>
  <si>
    <t>7_1064</t>
  </si>
  <si>
    <t>7_1044</t>
  </si>
  <si>
    <t>7_1045</t>
  </si>
  <si>
    <t>7_1046</t>
  </si>
  <si>
    <t>7_1047</t>
  </si>
  <si>
    <t>7_1048</t>
  </si>
  <si>
    <t>7_1049</t>
  </si>
  <si>
    <t>7_1050</t>
  </si>
  <si>
    <t>7_1051</t>
  </si>
  <si>
    <t>7_1052</t>
  </si>
  <si>
    <t>7_1053</t>
  </si>
  <si>
    <t>7_1054</t>
  </si>
  <si>
    <t>8_1001</t>
  </si>
  <si>
    <t>8_1002</t>
  </si>
  <si>
    <t>8_1003</t>
  </si>
  <si>
    <t>8_1004</t>
  </si>
  <si>
    <t>8_1005</t>
  </si>
  <si>
    <t>8_1006</t>
  </si>
  <si>
    <t>8_1007</t>
  </si>
  <si>
    <t>8_1008</t>
  </si>
  <si>
    <t>8_1009</t>
  </si>
  <si>
    <t>8_1010</t>
  </si>
  <si>
    <t>8_1011</t>
  </si>
  <si>
    <t>8_1058</t>
  </si>
  <si>
    <t>8_1012</t>
  </si>
  <si>
    <t>8_1013</t>
  </si>
  <si>
    <t>8_1014</t>
  </si>
  <si>
    <t>8_1015</t>
  </si>
  <si>
    <t>8_1016</t>
  </si>
  <si>
    <t>8_1061</t>
  </si>
  <si>
    <t>8_1017</t>
  </si>
  <si>
    <t>8_1018</t>
  </si>
  <si>
    <t>8_1019</t>
  </si>
  <si>
    <t>8_1059</t>
  </si>
  <si>
    <t>8_1020</t>
  </si>
  <si>
    <t>8_1021</t>
  </si>
  <si>
    <t>8_1022</t>
  </si>
  <si>
    <t>8_1023</t>
  </si>
  <si>
    <t>8_1024</t>
  </si>
  <si>
    <t>8_1025</t>
  </si>
  <si>
    <t>8_1026</t>
  </si>
  <si>
    <t>8_1027</t>
  </si>
  <si>
    <t>8_1028</t>
  </si>
  <si>
    <t>8_1029</t>
  </si>
  <si>
    <t>8_1030</t>
  </si>
  <si>
    <t>8_1060</t>
  </si>
  <si>
    <t>8_1031</t>
  </si>
  <si>
    <t>8_1032</t>
  </si>
  <si>
    <t>8_1033</t>
  </si>
  <si>
    <t>8_1062</t>
  </si>
  <si>
    <t>8_1037</t>
  </si>
  <si>
    <t>8_1038</t>
  </si>
  <si>
    <t>8_1039</t>
  </si>
  <si>
    <t>8_1040</t>
  </si>
  <si>
    <t>8_1041</t>
  </si>
  <si>
    <t>8_1063</t>
  </si>
  <si>
    <t>8_1042</t>
  </si>
  <si>
    <t>8_1043</t>
  </si>
  <si>
    <t>8_1064</t>
  </si>
  <si>
    <t>8_1044</t>
  </si>
  <si>
    <t>8_1045</t>
  </si>
  <si>
    <t>8_1046</t>
  </si>
  <si>
    <t>8_1047</t>
  </si>
  <si>
    <t>8_1048</t>
  </si>
  <si>
    <t>8_1049</t>
  </si>
  <si>
    <t>8_1050</t>
  </si>
  <si>
    <t>8_1051</t>
  </si>
  <si>
    <t>8_1052</t>
  </si>
  <si>
    <t>8_1053</t>
  </si>
  <si>
    <t>8_1054</t>
  </si>
  <si>
    <t>9_1001</t>
  </si>
  <si>
    <t>9_1002</t>
  </si>
  <si>
    <t>9_1003</t>
  </si>
  <si>
    <t>9_1004</t>
  </si>
  <si>
    <t>9_1005</t>
  </si>
  <si>
    <t>9_1006</t>
  </si>
  <si>
    <t>9_1007</t>
  </si>
  <si>
    <t>9_1008</t>
  </si>
  <si>
    <t>9_1009</t>
  </si>
  <si>
    <t>9_1010</t>
  </si>
  <si>
    <t>9_1011</t>
  </si>
  <si>
    <t>9_1058</t>
  </si>
  <si>
    <t>9_1012</t>
  </si>
  <si>
    <t>9_1013</t>
  </si>
  <si>
    <t>9_1014</t>
  </si>
  <si>
    <t>9_1015</t>
  </si>
  <si>
    <t>9_1016</t>
  </si>
  <si>
    <t>9_1061</t>
  </si>
  <si>
    <t>9_1017</t>
  </si>
  <si>
    <t>9_1018</t>
  </si>
  <si>
    <t>9_1019</t>
  </si>
  <si>
    <t>9_1059</t>
  </si>
  <si>
    <t>9_1020</t>
  </si>
  <si>
    <t>9_1021</t>
  </si>
  <si>
    <t>9_1022</t>
  </si>
  <si>
    <t>9_1023</t>
  </si>
  <si>
    <t>9_1024</t>
  </si>
  <si>
    <t>9_1025</t>
  </si>
  <si>
    <t>9_1026</t>
  </si>
  <si>
    <t>9_1027</t>
  </si>
  <si>
    <t>9_1028</t>
  </si>
  <si>
    <t>9_1029</t>
  </si>
  <si>
    <t>9_1030</t>
  </si>
  <si>
    <t>9_1060</t>
  </si>
  <si>
    <t>9_1031</t>
  </si>
  <si>
    <t>9_1032</t>
  </si>
  <si>
    <t>9_1033</t>
  </si>
  <si>
    <t>9_1062</t>
  </si>
  <si>
    <t>9_1037</t>
  </si>
  <si>
    <t>9_1038</t>
  </si>
  <si>
    <t>9_1039</t>
  </si>
  <si>
    <t>9_1040</t>
  </si>
  <si>
    <t>9_1041</t>
  </si>
  <si>
    <t>9_1063</t>
  </si>
  <si>
    <t>9_1042</t>
  </si>
  <si>
    <t>9_1043</t>
  </si>
  <si>
    <t>9_1064</t>
  </si>
  <si>
    <t>9_1044</t>
  </si>
  <si>
    <t>9_1045</t>
  </si>
  <si>
    <t>9_1046</t>
  </si>
  <si>
    <t>9_1047</t>
  </si>
  <si>
    <t>9_1048</t>
  </si>
  <si>
    <t>9_1049</t>
  </si>
  <si>
    <t>9_1050</t>
  </si>
  <si>
    <t>9_1051</t>
  </si>
  <si>
    <t>9_1052</t>
  </si>
  <si>
    <t>9_1053</t>
  </si>
  <si>
    <t>9_1054</t>
  </si>
  <si>
    <t>10_1001</t>
  </si>
  <si>
    <t>10_1002</t>
  </si>
  <si>
    <t>10_1003</t>
  </si>
  <si>
    <t>10_1004</t>
  </si>
  <si>
    <t>10_1005</t>
  </si>
  <si>
    <t>10_1006</t>
  </si>
  <si>
    <t>10_1007</t>
  </si>
  <si>
    <t>10_1008</t>
  </si>
  <si>
    <t>10_1009</t>
  </si>
  <si>
    <t>10_1010</t>
  </si>
  <si>
    <t>10_1011</t>
  </si>
  <si>
    <t>10_1058</t>
  </si>
  <si>
    <t>10_1012</t>
  </si>
  <si>
    <t>10_1013</t>
  </si>
  <si>
    <t>10_1014</t>
  </si>
  <si>
    <t>10_1015</t>
  </si>
  <si>
    <t>10_1016</t>
  </si>
  <si>
    <t>10_1061</t>
  </si>
  <si>
    <t>10_1017</t>
  </si>
  <si>
    <t>10_1018</t>
  </si>
  <si>
    <t>10_1019</t>
  </si>
  <si>
    <t>10_1059</t>
  </si>
  <si>
    <t>10_1020</t>
  </si>
  <si>
    <t>10_1021</t>
  </si>
  <si>
    <t>10_1022</t>
  </si>
  <si>
    <t>10_1023</t>
  </si>
  <si>
    <t>10_1024</t>
  </si>
  <si>
    <t>10_1025</t>
  </si>
  <si>
    <t>10_1026</t>
  </si>
  <si>
    <t>10_1027</t>
  </si>
  <si>
    <t>10_1028</t>
  </si>
  <si>
    <t>10_1029</t>
  </si>
  <si>
    <t>10_1030</t>
  </si>
  <si>
    <t>max. Beitrag 900 Franken</t>
  </si>
  <si>
    <t>Einmalige Massnahmen</t>
  </si>
  <si>
    <t xml:space="preserve">Erforderliche Angaben für Beitragsberechnung
</t>
  </si>
  <si>
    <t xml:space="preserve">Pauschal in Fr./Einheit
</t>
  </si>
  <si>
    <t xml:space="preserve">Anlage von Getreidesortengärten/Baumgärten/ Samengärten
</t>
  </si>
  <si>
    <t>Stück</t>
  </si>
  <si>
    <t>4500.-</t>
  </si>
  <si>
    <t>Are</t>
  </si>
  <si>
    <t>10.-</t>
  </si>
  <si>
    <t xml:space="preserve">Hochstammobstbaum pflanzen
</t>
  </si>
  <si>
    <t>200.-</t>
  </si>
  <si>
    <t xml:space="preserve">Neupflanzung von einheimischen Einzelbäumen (in Wiesen, Weiden und Alleen)
</t>
  </si>
  <si>
    <t>310.-</t>
  </si>
  <si>
    <t xml:space="preserve">Neupflanzung von Sträuchern (Einzelsträucher oder Hecken) und Ufergehölzen
</t>
  </si>
  <si>
    <t>nach Beleg</t>
  </si>
  <si>
    <t xml:space="preserve">Anlage von Blumenwiesen, Blumenwiesenstreifen, Krautsäumen oder Buntbrachen
</t>
  </si>
  <si>
    <t xml:space="preserve">Neuschaffung von Holzbrunnen/Steinbrunnen
</t>
  </si>
  <si>
    <t>Länge 1-3 m</t>
  </si>
  <si>
    <t>1200.-</t>
  </si>
  <si>
    <t>Länge 3-5 m</t>
  </si>
  <si>
    <t>1500.-</t>
  </si>
  <si>
    <t>Länge &gt;5 m</t>
  </si>
  <si>
    <t>1700.-</t>
  </si>
  <si>
    <t xml:space="preserve">Holzstickel für Reben-, Obst- und Beerenanbau
</t>
  </si>
  <si>
    <t xml:space="preserve">Erstellen von sicheren Weidedurchgängen (Drehkreuz, Übergang, Zaunmarkierungen etc.)
</t>
  </si>
  <si>
    <t>Errichten von Holzstegen</t>
  </si>
  <si>
    <t xml:space="preserve">Neuschaffung von traditionellen Schrägzäunen, Flechtzäunen aus Holz
</t>
  </si>
  <si>
    <t>Laufmeter</t>
  </si>
  <si>
    <t>Pfosten Ø ist 10 cm</t>
  </si>
  <si>
    <t>25.-</t>
  </si>
  <si>
    <t xml:space="preserve">Neuschaffung von traditionellen Holzzäunen (einfache Variante)
</t>
  </si>
  <si>
    <t>Pfosten Ø bis 10-12 cm</t>
  </si>
  <si>
    <t>35.-</t>
  </si>
  <si>
    <t xml:space="preserve">Neuschaffung von traditionellen Holzzäunen (Bündnerzäune)
</t>
  </si>
  <si>
    <t>Pfosten Ø über 12 cm</t>
  </si>
  <si>
    <t>45.-</t>
  </si>
  <si>
    <t>Deutsch</t>
  </si>
  <si>
    <t>Italiano</t>
  </si>
  <si>
    <t>Ara</t>
  </si>
  <si>
    <t>Azienda agricola</t>
  </si>
  <si>
    <t>laufmeter</t>
  </si>
  <si>
    <t>Metro</t>
  </si>
  <si>
    <t>Pezzo</t>
  </si>
  <si>
    <t>Einheit_I</t>
  </si>
  <si>
    <t>Zona pianura/collinare</t>
  </si>
  <si>
    <t>Zona di montagna I/II</t>
  </si>
  <si>
    <t>Zona di montagna III/IV</t>
  </si>
  <si>
    <t>Deutsch_1</t>
  </si>
  <si>
    <t>Italiano_1</t>
  </si>
  <si>
    <t>Versione 1.0</t>
  </si>
  <si>
    <t>Calcolatore per misure A3</t>
  </si>
  <si>
    <t>Lingua</t>
  </si>
  <si>
    <t>Sprache</t>
  </si>
  <si>
    <t>Calcoli</t>
  </si>
  <si>
    <t>Superfici coltive (in Are)</t>
  </si>
  <si>
    <t>Codice</t>
  </si>
  <si>
    <t>Descrizione</t>
  </si>
  <si>
    <t>Superficie (Are)</t>
  </si>
  <si>
    <t>Percentuale</t>
  </si>
  <si>
    <t>Striscia su superficie coltiva</t>
  </si>
  <si>
    <t>Colza primaverile quale materia prima rinnovabile</t>
  </si>
  <si>
    <t>Colza autunnale quale materia prima rinnovabile</t>
  </si>
  <si>
    <t>Girasole quale materia prima rinnovabile</t>
  </si>
  <si>
    <t>Maggesi fioriti</t>
  </si>
  <si>
    <t>Maggesi da rotazione</t>
  </si>
  <si>
    <t>Orzo primaverile</t>
  </si>
  <si>
    <t>Orzo autunnale</t>
  </si>
  <si>
    <t>Avena</t>
  </si>
  <si>
    <t>Miscela di cereali da foraggio</t>
  </si>
  <si>
    <t>Mais da granella</t>
  </si>
  <si>
    <t>Farro, piccola spelta</t>
  </si>
  <si>
    <t>Segale</t>
  </si>
  <si>
    <t>Miscela di cereali panificabili</t>
  </si>
  <si>
    <t>Spelta</t>
  </si>
  <si>
    <t>Mais da semina (coltivazione contrattuale)</t>
  </si>
  <si>
    <t>Mais da insilamento e verde</t>
  </si>
  <si>
    <t>Barbabietole da zucchero</t>
  </si>
  <si>
    <t>Barbabietole da foraggio</t>
  </si>
  <si>
    <t>Patate</t>
  </si>
  <si>
    <t>Tuberi-seme di patate (coltivazione contrattuale)</t>
  </si>
  <si>
    <t>Soia</t>
  </si>
  <si>
    <t>Lino</t>
  </si>
  <si>
    <t>Lupini</t>
  </si>
  <si>
    <t>Zucche per l'estrazione di olio</t>
  </si>
  <si>
    <t>Tabacco</t>
  </si>
  <si>
    <t>Cereali insilati</t>
  </si>
  <si>
    <t>Grano saraceno</t>
  </si>
  <si>
    <t>Materie prime rinnovabili annuali (kenaf, ecc.)</t>
  </si>
  <si>
    <t>Papavero</t>
  </si>
  <si>
    <t>Cartamo</t>
  </si>
  <si>
    <t>Lenticchie</t>
  </si>
  <si>
    <t>Strisce per organismi utili sulla superficie coltiva aperta</t>
  </si>
  <si>
    <t>Senape</t>
  </si>
  <si>
    <t>Canapa per l'uso delle fibre</t>
  </si>
  <si>
    <t>Restante canapa</t>
  </si>
  <si>
    <t>Prati artificiali</t>
  </si>
  <si>
    <t>Ortaggi di pieno campo per la conservazione</t>
  </si>
  <si>
    <t>Ortaggi annuali di pieno campo (esclusi quelli destinati alla conservazione)</t>
  </si>
  <si>
    <t>Piante aromatiche e medicinali annuali</t>
  </si>
  <si>
    <t>Radici di cicoria di coltura forzata</t>
  </si>
  <si>
    <t>601 Prati artificiali</t>
  </si>
  <si>
    <t>&lt;10% Colture</t>
  </si>
  <si>
    <t>&lt;10% Kulturen</t>
  </si>
  <si>
    <t>Colture computate</t>
  </si>
  <si>
    <t>Istruzioni</t>
  </si>
  <si>
    <t>Celle verdi</t>
  </si>
  <si>
    <t>Celle gialle</t>
  </si>
  <si>
    <t>Celle bianche</t>
  </si>
  <si>
    <t>Celle bloccate</t>
  </si>
  <si>
    <t>Note</t>
  </si>
  <si>
    <t>Questo calcolatore è inteso solo come un semplice strumento decisionale per i contributi delle misure di QP.</t>
  </si>
  <si>
    <t xml:space="preserve">Il calcolo finale viene effettuato dal Cantone. </t>
  </si>
  <si>
    <t>Ulteriori informazioni su</t>
  </si>
  <si>
    <t xml:space="preserve">Questo strumento fornito da ALG è utilizzato a rischio e pericolo dell'utente. </t>
  </si>
  <si>
    <t>Scegliere dati</t>
  </si>
  <si>
    <t>Digitare dati</t>
  </si>
  <si>
    <t>Numero colture valido per QP</t>
  </si>
  <si>
    <t>Anzahl Kulturen anrechenbar für LQ</t>
  </si>
  <si>
    <t>Ansätze Einmalige Massnahmen</t>
  </si>
  <si>
    <t>Ansätze Gültig ab 1.1.23</t>
  </si>
  <si>
    <t>Sfalcio di pulizia dopo pascolamento in estate/autunno su superfici ripide o superfici parziali ricchi di strutture con piante problematiche</t>
  </si>
  <si>
    <t>Impianto di giardini madre per la conservazione di specie autoctone di cereali, alberi da frutta o sementi</t>
  </si>
  <si>
    <t>Piantagione di alberi da frutta ad alto fusto</t>
  </si>
  <si>
    <t xml:space="preserve">Piantagione di singoli alberi autoctoni
</t>
  </si>
  <si>
    <t>Piantagione di cespugli e arbusti (singoli o siepi) e di boschetti rivieraschi</t>
  </si>
  <si>
    <t>Costruzione di fontane in legno o in pietra naturale</t>
  </si>
  <si>
    <t>Costruzione di passaggi nelle recinzioni dei pascoli (girelli, passatoie, etc.)</t>
  </si>
  <si>
    <t>Costruzione di passerelle in legno</t>
  </si>
  <si>
    <t>Costruzione di staccionate tradizionali in legno (variante semplice)</t>
  </si>
  <si>
    <t xml:space="preserve">Costruzione di staccionate tradizionali complesse, staccionate intrecciate in legno
</t>
  </si>
  <si>
    <t>Costruzione di staccionate tradizionali in legno (staccionate grigionesi)</t>
  </si>
  <si>
    <t>Pezzi</t>
  </si>
  <si>
    <t>Semina di prati fioriti e strisce fiorite, orli inerbiti o maggesi fioriti</t>
  </si>
  <si>
    <t>metri</t>
  </si>
  <si>
    <t>Fattura necessaria</t>
  </si>
  <si>
    <t>Unità</t>
  </si>
  <si>
    <t>Informazioni necessarie per il calcolo del contributo</t>
  </si>
  <si>
    <t xml:space="preserve">Tasso forfettario in CHF/unità
</t>
  </si>
  <si>
    <t>Lunghezza 1-3 m</t>
  </si>
  <si>
    <t>Lunghezza 3-5 m</t>
  </si>
  <si>
    <t>Lunghezza &gt; 5 m</t>
  </si>
  <si>
    <t>Pali Ø 10 cm</t>
  </si>
  <si>
    <t>Pali Ø 10-12 cm</t>
  </si>
  <si>
    <t>Pali Ø oltre 12 cm</t>
  </si>
  <si>
    <t>Misure unice (senza consulenza forestale)</t>
  </si>
  <si>
    <t>Misura</t>
  </si>
  <si>
    <t>Tarife valide dal 1.1.23</t>
  </si>
  <si>
    <t>Version 1.0</t>
  </si>
  <si>
    <r>
      <rPr>
        <sz val="10"/>
        <color theme="0"/>
        <rFont val="Arial"/>
        <family val="2"/>
      </rPr>
      <t>D 1.1</t>
    </r>
  </si>
  <si>
    <r>
      <rPr>
        <sz val="10"/>
        <color theme="0"/>
        <rFont val="Arial"/>
        <family val="2"/>
      </rPr>
      <t>D 1.2</t>
    </r>
  </si>
  <si>
    <r>
      <rPr>
        <sz val="10"/>
        <color theme="0"/>
        <rFont val="Arial"/>
        <family val="2"/>
      </rPr>
      <t>D 1.3</t>
    </r>
  </si>
  <si>
    <r>
      <rPr>
        <sz val="10"/>
        <color theme="0"/>
        <rFont val="Arial"/>
        <family val="2"/>
      </rPr>
      <t>D 1.5</t>
    </r>
  </si>
  <si>
    <r>
      <rPr>
        <sz val="10"/>
        <color theme="0"/>
        <rFont val="Arial"/>
        <family val="2"/>
      </rPr>
      <t>D 1.9</t>
    </r>
  </si>
  <si>
    <r>
      <rPr>
        <sz val="10"/>
        <color theme="0"/>
        <rFont val="Arial"/>
        <family val="2"/>
      </rPr>
      <t>D 2.1</t>
    </r>
  </si>
  <si>
    <r>
      <rPr>
        <sz val="10"/>
        <color theme="0"/>
        <rFont val="Arial"/>
        <family val="2"/>
      </rPr>
      <t>D 2.2</t>
    </r>
  </si>
  <si>
    <r>
      <rPr>
        <sz val="10"/>
        <color theme="0"/>
        <rFont val="Arial"/>
        <family val="2"/>
      </rPr>
      <t>D 1.7.1</t>
    </r>
  </si>
  <si>
    <r>
      <rPr>
        <sz val="10"/>
        <color theme="0"/>
        <rFont val="Arial"/>
        <family val="2"/>
      </rPr>
      <t>D 1.7.2</t>
    </r>
  </si>
  <si>
    <r>
      <rPr>
        <sz val="10"/>
        <color theme="0"/>
        <rFont val="Arial"/>
        <family val="2"/>
      </rPr>
      <t>D 1.7.3</t>
    </r>
  </si>
  <si>
    <t>Tarife misure uniche</t>
  </si>
  <si>
    <t xml:space="preserve">Sanierungsschnitt nach Beweidung im Sommer /Herbst auf steilen oder strukturreichen Teilflächen mit Problempflanzen
</t>
  </si>
  <si>
    <t>Fasce di colture estensive in campicoltura</t>
  </si>
  <si>
    <t>Frumento da foraggio, varietà di swiss granum</t>
  </si>
  <si>
    <t>Hartweizen</t>
  </si>
  <si>
    <t>Grano duro</t>
  </si>
  <si>
    <t>Frumento primaverile escl. il frumento da foraggio</t>
  </si>
  <si>
    <t xml:space="preserve">Frumento autunnale escl. il frumento da foraggio </t>
  </si>
  <si>
    <t>Trockenreis</t>
  </si>
  <si>
    <t>Riso seminato su terreno asciutto</t>
  </si>
  <si>
    <t>Pflanzkartoffeln (Vertragsanbau)</t>
  </si>
  <si>
    <t>Colza primaverile per l'estrazione di olio commestibile</t>
  </si>
  <si>
    <t>Colza autunnale per l'estrazione di olio commestibile</t>
  </si>
  <si>
    <t>Nassreis</t>
  </si>
  <si>
    <t>Riso seminato su terreno bagnato</t>
  </si>
  <si>
    <t>Girasole per l'estrazione di olio commestibile</t>
  </si>
  <si>
    <t>Bohnen und Wicken zur Körnergewinnung (z.B. Ackerbohnen)</t>
  </si>
  <si>
    <t>Fagioli e vecce per l'estrazione di granelli (p.es. favette)</t>
  </si>
  <si>
    <t>Piselli per l'estrazione di granelli (p.es. piselli proteici)</t>
  </si>
  <si>
    <t>Lupinen</t>
  </si>
  <si>
    <t>Kichererbsen</t>
  </si>
  <si>
    <t>Ceci</t>
  </si>
  <si>
    <t>Dorella coltivata</t>
  </si>
  <si>
    <t>Bacche annuali (p. es. fragole)</t>
  </si>
  <si>
    <t>Einjährige nachwachsende Rohstoffe (Kenaf)</t>
  </si>
  <si>
    <t>Floricoltura di pieno campo annuale (fiori, rotoli, ecc.)</t>
  </si>
  <si>
    <t>Mischungen von Bohnen, Wicken, Erbsen, Kichererbsen und Lupinen mit Getreide oder Leindotter, mindestens 30% Anteil Leguminosen bei der Ernte (zur Körnergewinnung)</t>
  </si>
  <si>
    <t>Miscele di fagioli, vecce, piselli, ceci e lupini con cereali o camelina sativa, almeno il 30% di quota di leguminose nel raccolto (per l'estrazione di granelli)</t>
  </si>
  <si>
    <t>Mischungen von  Linsen mit Getreide oder Leindotter, mindestens 30 % Anteil Linsen bei der Ernte (zur Körnergewinnung)</t>
  </si>
  <si>
    <t>Miscele di lenticchie con cereali o camelina sativa, almeno il 30% di quota di lenticchie nel raccolto (per l'estrazione di granelli)</t>
  </si>
  <si>
    <t>Nützlingsstreifen auf offener Ackerfläche</t>
  </si>
  <si>
    <t xml:space="preserve">Quinoa </t>
  </si>
  <si>
    <t>Canapa per l'uso die semi</t>
  </si>
  <si>
    <t>Hirse zur Körnergewinnung</t>
  </si>
  <si>
    <t>Miglio per l’estrazione di granelli</t>
  </si>
  <si>
    <t>Hirse zur Nutzung ganze Pflanze</t>
  </si>
  <si>
    <t>Miglio per la raccolta della pianta intera</t>
  </si>
  <si>
    <t>Sorghum zur Körnergewinnung</t>
  </si>
  <si>
    <t>Sorgo per l’estrazione di granelli</t>
  </si>
  <si>
    <t>Sorghum zur Nutzung ganze Pflanze</t>
  </si>
  <si>
    <t>Sorgo per la raccolta della pianta intera</t>
  </si>
  <si>
    <t>Sommerraps als nachwachsender Rohstoff</t>
  </si>
  <si>
    <t>Sonnenblumen als nachwachsender Rohstoff</t>
  </si>
  <si>
    <t>Superficie coltiva aperta con diritto ai PD (SPB regionale)</t>
  </si>
  <si>
    <t>Altra sup. coltiva aperta con diritto ai PD</t>
  </si>
  <si>
    <t>Übrige off. Ackerfläche (nicht beitragsber.)</t>
  </si>
  <si>
    <t>Altra sup. coltiva aperta senza diritto ai PD</t>
  </si>
  <si>
    <t>Versione 2.0</t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</si>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</sst>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  <numFmt numFmtId="165" formatCode="_ &quot;CHF&quot;\ * #,##0_ ;_ &quot;CHF&quot;\ * \-#,##0_ ;_ &quot;CHF&quot;\ * &quot;-&quot;??_ ;_ @_ 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8"/>
      <name val="MS Sans Serif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9"/>
      <color theme="10"/>
      <name val="Tahoma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b/>
      <i/>
      <sz val="9"/>
      <color theme="5" tint="-0.249977111117893"/>
      <name val="Arial"/>
      <family val="2"/>
    </font>
    <font>
      <b/>
      <sz val="9"/>
      <color theme="2"/>
      <name val="Arial"/>
      <family val="2"/>
    </font>
    <font>
      <sz val="9"/>
      <color theme="2"/>
      <name val="Arial"/>
      <family val="2"/>
    </font>
    <font>
      <b/>
      <sz val="14"/>
      <color rgb="FF7030A0"/>
      <name val="Arial"/>
      <family val="2"/>
    </font>
    <font>
      <sz val="10"/>
      <color rgb="FF333333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 tint="-0.34998626667073579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u/>
      <sz val="12"/>
      <color theme="10"/>
      <name val="Tahoma"/>
      <family val="2"/>
    </font>
    <font>
      <u/>
      <sz val="12"/>
      <color theme="0"/>
      <name val="Tahoma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10" fillId="0" borderId="0" xfId="0" applyFont="1" applyBorder="1" applyAlignment="1" applyProtection="1">
      <alignment horizontal="right"/>
    </xf>
    <xf numFmtId="0" fontId="9" fillId="3" borderId="0" xfId="0" applyFont="1" applyFill="1"/>
    <xf numFmtId="0" fontId="9" fillId="3" borderId="1" xfId="0" applyFont="1" applyFill="1" applyBorder="1"/>
    <xf numFmtId="0" fontId="9" fillId="0" borderId="1" xfId="0" applyFont="1" applyFill="1" applyBorder="1"/>
    <xf numFmtId="0" fontId="11" fillId="0" borderId="3" xfId="0" applyFont="1" applyBorder="1" applyAlignment="1" applyProtection="1"/>
    <xf numFmtId="0" fontId="9" fillId="0" borderId="0" xfId="0" applyFont="1" applyFill="1"/>
    <xf numFmtId="0" fontId="0" fillId="3" borderId="0" xfId="0" applyFont="1" applyFill="1" applyBorder="1" applyProtection="1"/>
    <xf numFmtId="0" fontId="10" fillId="3" borderId="0" xfId="0" applyFont="1" applyFill="1" applyBorder="1" applyProtection="1"/>
    <xf numFmtId="0" fontId="9" fillId="3" borderId="0" xfId="0" applyFont="1" applyFill="1" applyBorder="1"/>
    <xf numFmtId="0" fontId="10" fillId="3" borderId="3" xfId="0" applyFont="1" applyFill="1" applyBorder="1" applyProtection="1"/>
    <xf numFmtId="0" fontId="11" fillId="3" borderId="3" xfId="0" applyFont="1" applyFill="1" applyBorder="1" applyAlignment="1" applyProtection="1"/>
    <xf numFmtId="0" fontId="11" fillId="0" borderId="0" xfId="0" applyFont="1" applyBorder="1" applyAlignment="1" applyProtection="1"/>
    <xf numFmtId="0" fontId="11" fillId="3" borderId="0" xfId="0" applyFont="1" applyFill="1" applyBorder="1" applyAlignment="1" applyProtection="1"/>
    <xf numFmtId="0" fontId="16" fillId="0" borderId="0" xfId="0" applyFont="1" applyBorder="1" applyAlignment="1" applyProtection="1"/>
    <xf numFmtId="0" fontId="10" fillId="4" borderId="0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/>
    <xf numFmtId="0" fontId="10" fillId="3" borderId="4" xfId="0" applyFont="1" applyFill="1" applyBorder="1" applyProtection="1"/>
    <xf numFmtId="0" fontId="8" fillId="0" borderId="0" xfId="0" applyFont="1"/>
    <xf numFmtId="0" fontId="14" fillId="8" borderId="0" xfId="0" applyFont="1" applyFill="1"/>
    <xf numFmtId="0" fontId="9" fillId="8" borderId="0" xfId="0" applyFont="1" applyFill="1"/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3" fillId="8" borderId="0" xfId="0" applyFont="1" applyFill="1" applyAlignment="1">
      <alignment horizontal="left"/>
    </xf>
    <xf numFmtId="0" fontId="9" fillId="6" borderId="0" xfId="0" applyFont="1" applyFill="1"/>
    <xf numFmtId="0" fontId="15" fillId="4" borderId="1" xfId="0" applyFont="1" applyFill="1" applyBorder="1"/>
    <xf numFmtId="0" fontId="15" fillId="4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65" fontId="9" fillId="0" borderId="1" xfId="15" applyNumberFormat="1" applyFont="1" applyFill="1" applyBorder="1"/>
    <xf numFmtId="165" fontId="9" fillId="6" borderId="1" xfId="15" applyNumberFormat="1" applyFont="1" applyFill="1" applyBorder="1"/>
    <xf numFmtId="0" fontId="18" fillId="3" borderId="0" xfId="0" applyFont="1" applyFill="1" applyBorder="1"/>
    <xf numFmtId="0" fontId="19" fillId="3" borderId="0" xfId="0" applyFont="1" applyFill="1" applyBorder="1"/>
    <xf numFmtId="0" fontId="13" fillId="3" borderId="2" xfId="0" applyFont="1" applyFill="1" applyBorder="1" applyAlignment="1">
      <alignment horizontal="center"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wrapText="1"/>
    </xf>
    <xf numFmtId="44" fontId="9" fillId="3" borderId="1" xfId="15" applyFont="1" applyFill="1" applyBorder="1" applyAlignment="1">
      <alignment horizontal="center"/>
    </xf>
    <xf numFmtId="44" fontId="6" fillId="7" borderId="1" xfId="0" applyNumberFormat="1" applyFont="1" applyFill="1" applyBorder="1"/>
    <xf numFmtId="2" fontId="9" fillId="0" borderId="1" xfId="16" applyNumberFormat="1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0" fillId="9" borderId="0" xfId="0" applyFill="1"/>
    <xf numFmtId="0" fontId="15" fillId="3" borderId="0" xfId="0" applyFont="1" applyFill="1" applyBorder="1"/>
    <xf numFmtId="0" fontId="21" fillId="0" borderId="0" xfId="0" applyFont="1"/>
    <xf numFmtId="0" fontId="11" fillId="3" borderId="3" xfId="0" applyFont="1" applyFill="1" applyBorder="1" applyAlignment="1" applyProtection="1">
      <protection hidden="1"/>
    </xf>
    <xf numFmtId="0" fontId="23" fillId="3" borderId="0" xfId="0" applyFont="1" applyFill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1" fillId="3" borderId="0" xfId="0" applyFont="1" applyFill="1" applyBorder="1" applyAlignment="1" applyProtection="1">
      <protection hidden="1"/>
    </xf>
    <xf numFmtId="0" fontId="11" fillId="3" borderId="4" xfId="0" applyFont="1" applyFill="1" applyBorder="1" applyAlignment="1" applyProtection="1">
      <protection hidden="1"/>
    </xf>
    <xf numFmtId="0" fontId="11" fillId="0" borderId="0" xfId="0" applyFont="1" applyAlignment="1" applyProtection="1">
      <protection hidden="1"/>
    </xf>
    <xf numFmtId="0" fontId="25" fillId="3" borderId="0" xfId="0" applyFont="1" applyFill="1" applyBorder="1" applyProtection="1">
      <protection hidden="1"/>
    </xf>
    <xf numFmtId="0" fontId="26" fillId="3" borderId="0" xfId="0" applyFont="1" applyFill="1" applyBorder="1" applyProtection="1">
      <protection hidden="1"/>
    </xf>
    <xf numFmtId="0" fontId="26" fillId="0" borderId="0" xfId="0" applyFont="1" applyBorder="1" applyAlignment="1" applyProtection="1">
      <alignment horizontal="right"/>
      <protection hidden="1"/>
    </xf>
    <xf numFmtId="0" fontId="27" fillId="3" borderId="0" xfId="0" applyFont="1" applyFill="1" applyBorder="1" applyProtection="1">
      <protection hidden="1"/>
    </xf>
    <xf numFmtId="0" fontId="27" fillId="3" borderId="0" xfId="0" applyFont="1" applyFill="1" applyProtection="1">
      <protection hidden="1"/>
    </xf>
    <xf numFmtId="0" fontId="26" fillId="3" borderId="3" xfId="0" applyFont="1" applyFill="1" applyBorder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Protection="1">
      <protection hidden="1"/>
    </xf>
    <xf numFmtId="0" fontId="28" fillId="3" borderId="0" xfId="0" applyFont="1" applyFill="1" applyProtection="1">
      <protection hidden="1"/>
    </xf>
    <xf numFmtId="0" fontId="26" fillId="4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6" fillId="4" borderId="1" xfId="0" applyFont="1" applyFill="1" applyBorder="1" applyAlignment="1" applyProtection="1">
      <protection hidden="1"/>
    </xf>
    <xf numFmtId="0" fontId="27" fillId="3" borderId="1" xfId="0" applyFont="1" applyFill="1" applyBorder="1" applyProtection="1">
      <protection hidden="1"/>
    </xf>
    <xf numFmtId="0" fontId="29" fillId="0" borderId="3" xfId="0" applyFont="1" applyBorder="1" applyAlignment="1" applyProtection="1">
      <protection hidden="1"/>
    </xf>
    <xf numFmtId="0" fontId="30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32" fillId="3" borderId="1" xfId="0" applyFont="1" applyFill="1" applyBorder="1" applyProtection="1">
      <protection hidden="1"/>
    </xf>
    <xf numFmtId="0" fontId="26" fillId="3" borderId="4" xfId="0" applyFont="1" applyFill="1" applyBorder="1" applyProtection="1">
      <protection hidden="1"/>
    </xf>
    <xf numFmtId="0" fontId="31" fillId="2" borderId="1" xfId="0" applyFont="1" applyFill="1" applyBorder="1" applyProtection="1">
      <protection hidden="1"/>
    </xf>
    <xf numFmtId="0" fontId="31" fillId="2" borderId="2" xfId="0" applyFont="1" applyFill="1" applyBorder="1" applyProtection="1">
      <protection hidden="1"/>
    </xf>
    <xf numFmtId="0" fontId="35" fillId="2" borderId="1" xfId="0" applyFont="1" applyFill="1" applyBorder="1" applyProtection="1">
      <protection hidden="1"/>
    </xf>
    <xf numFmtId="0" fontId="31" fillId="3" borderId="0" xfId="0" applyFont="1" applyFill="1" applyBorder="1" applyProtection="1">
      <protection hidden="1"/>
    </xf>
    <xf numFmtId="0" fontId="23" fillId="3" borderId="0" xfId="0" applyFont="1" applyFill="1" applyBorder="1" applyProtection="1">
      <protection hidden="1"/>
    </xf>
    <xf numFmtId="0" fontId="27" fillId="0" borderId="1" xfId="0" applyFont="1" applyBorder="1" applyProtection="1">
      <protection hidden="1"/>
    </xf>
    <xf numFmtId="0" fontId="27" fillId="6" borderId="2" xfId="0" applyFont="1" applyFill="1" applyBorder="1" applyProtection="1">
      <protection hidden="1"/>
    </xf>
    <xf numFmtId="0" fontId="32" fillId="0" borderId="1" xfId="0" applyFont="1" applyFill="1" applyBorder="1" applyProtection="1">
      <protection hidden="1"/>
    </xf>
    <xf numFmtId="0" fontId="27" fillId="0" borderId="1" xfId="0" applyFont="1" applyFill="1" applyBorder="1" applyProtection="1">
      <protection hidden="1"/>
    </xf>
    <xf numFmtId="0" fontId="26" fillId="4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0" fontId="38" fillId="3" borderId="0" xfId="17" applyFont="1" applyFill="1" applyProtection="1">
      <protection hidden="1"/>
    </xf>
    <xf numFmtId="0" fontId="39" fillId="3" borderId="0" xfId="17" applyFont="1" applyFill="1" applyBorder="1" applyProtection="1">
      <protection hidden="1"/>
    </xf>
    <xf numFmtId="0" fontId="0" fillId="3" borderId="0" xfId="0" applyFont="1" applyFill="1" applyBorder="1" applyProtection="1">
      <protection locked="0" hidden="1"/>
    </xf>
    <xf numFmtId="0" fontId="10" fillId="3" borderId="0" xfId="0" applyFont="1" applyFill="1" applyBorder="1" applyProtection="1">
      <protection locked="0" hidden="1"/>
    </xf>
    <xf numFmtId="0" fontId="24" fillId="3" borderId="0" xfId="0" applyFont="1" applyFill="1" applyProtection="1">
      <protection locked="0" hidden="1"/>
    </xf>
    <xf numFmtId="0" fontId="9" fillId="3" borderId="0" xfId="0" applyFont="1" applyFill="1" applyBorder="1" applyProtection="1">
      <protection locked="0" hidden="1"/>
    </xf>
    <xf numFmtId="0" fontId="22" fillId="3" borderId="0" xfId="0" applyFont="1" applyFill="1" applyBorder="1" applyProtection="1">
      <protection locked="0" hidden="1"/>
    </xf>
    <xf numFmtId="0" fontId="10" fillId="3" borderId="3" xfId="0" applyFont="1" applyFill="1" applyBorder="1" applyProtection="1">
      <protection locked="0" hidden="1"/>
    </xf>
    <xf numFmtId="0" fontId="11" fillId="3" borderId="3" xfId="0" applyFont="1" applyFill="1" applyBorder="1" applyAlignment="1" applyProtection="1">
      <protection locked="0" hidden="1"/>
    </xf>
    <xf numFmtId="0" fontId="16" fillId="0" borderId="0" xfId="0" applyFont="1" applyFill="1" applyBorder="1" applyAlignment="1" applyProtection="1">
      <protection locked="0"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23" fillId="3" borderId="0" xfId="0" applyFont="1" applyFill="1" applyBorder="1" applyAlignment="1" applyProtection="1">
      <protection locked="0" hidden="1"/>
    </xf>
    <xf numFmtId="0" fontId="16" fillId="0" borderId="0" xfId="0" applyFont="1" applyBorder="1" applyAlignment="1" applyProtection="1">
      <protection locked="0" hidden="1"/>
    </xf>
    <xf numFmtId="0" fontId="10" fillId="4" borderId="0" xfId="0" applyFont="1" applyFill="1" applyBorder="1" applyAlignment="1" applyProtection="1">
      <alignment horizontal="left"/>
      <protection locked="0" hidden="1"/>
    </xf>
    <xf numFmtId="0" fontId="22" fillId="3" borderId="0" xfId="0" applyFont="1" applyFill="1" applyAlignment="1" applyProtection="1">
      <alignment horizontal="right"/>
      <protection locked="0" hidden="1"/>
    </xf>
    <xf numFmtId="0" fontId="11" fillId="0" borderId="0" xfId="0" applyFont="1" applyBorder="1" applyAlignment="1" applyProtection="1">
      <protection locked="0" hidden="1"/>
    </xf>
    <xf numFmtId="0" fontId="0" fillId="3" borderId="0" xfId="0" applyFill="1" applyProtection="1"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top" wrapText="1"/>
      <protection locked="0" hidden="1"/>
    </xf>
    <xf numFmtId="0" fontId="40" fillId="3" borderId="0" xfId="0" applyFont="1" applyFill="1" applyBorder="1" applyProtection="1">
      <protection locked="0" hidden="1"/>
    </xf>
    <xf numFmtId="0" fontId="0" fillId="3" borderId="0" xfId="0" applyFill="1" applyBorder="1" applyProtection="1">
      <protection locked="0" hidden="1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40" fillId="3" borderId="0" xfId="0" applyFont="1" applyFill="1" applyBorder="1" applyAlignment="1" applyProtection="1">
      <alignment horizontal="left" wrapText="1"/>
      <protection locked="0" hidden="1"/>
    </xf>
    <xf numFmtId="0" fontId="42" fillId="3" borderId="0" xfId="0" applyFont="1" applyFill="1" applyBorder="1" applyAlignment="1" applyProtection="1">
      <alignment horizontal="left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  <xf numFmtId="0" fontId="40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center"/>
      <protection locked="0" hidden="1"/>
    </xf>
    <xf numFmtId="0" fontId="43" fillId="3" borderId="0" xfId="0" applyFont="1" applyFill="1" applyBorder="1" applyAlignment="1" applyProtection="1">
      <alignment horizontal="left" vertical="top" wrapText="1"/>
      <protection locked="0" hidden="1"/>
    </xf>
    <xf numFmtId="0" fontId="43" fillId="3" borderId="0" xfId="0" applyFont="1" applyFill="1" applyBorder="1" applyAlignment="1" applyProtection="1">
      <alignment horizontal="left"/>
      <protection locked="0" hidden="1"/>
    </xf>
    <xf numFmtId="0" fontId="42" fillId="3" borderId="0" xfId="0" applyFont="1" applyFill="1" applyBorder="1" applyAlignment="1" applyProtection="1">
      <alignment horizontal="left" wrapText="1"/>
      <protection locked="0" hidden="1"/>
    </xf>
    <xf numFmtId="0" fontId="44" fillId="3" borderId="0" xfId="0" applyFont="1" applyFill="1" applyBorder="1" applyProtection="1">
      <protection locked="0" hidden="1"/>
    </xf>
    <xf numFmtId="0" fontId="31" fillId="11" borderId="1" xfId="0" applyFont="1" applyFill="1" applyBorder="1" applyProtection="1">
      <protection hidden="1"/>
    </xf>
    <xf numFmtId="44" fontId="27" fillId="3" borderId="1" xfId="0" applyNumberFormat="1" applyFont="1" applyFill="1" applyBorder="1" applyAlignment="1" applyProtection="1">
      <alignment horizontal="left"/>
      <protection hidden="1"/>
    </xf>
    <xf numFmtId="0" fontId="26" fillId="3" borderId="1" xfId="0" applyFont="1" applyFill="1" applyBorder="1" applyProtection="1">
      <protection hidden="1"/>
    </xf>
    <xf numFmtId="0" fontId="26" fillId="3" borderId="0" xfId="0" applyFont="1" applyFill="1" applyProtection="1">
      <protection hidden="1"/>
    </xf>
    <xf numFmtId="0" fontId="26" fillId="0" borderId="0" xfId="0" applyFont="1" applyBorder="1" applyAlignment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0" fontId="27" fillId="0" borderId="1" xfId="0" applyFont="1" applyBorder="1" applyAlignment="1" applyProtection="1">
      <alignment wrapText="1"/>
      <protection hidden="1"/>
    </xf>
    <xf numFmtId="166" fontId="28" fillId="0" borderId="1" xfId="0" applyNumberFormat="1" applyFont="1" applyBorder="1" applyProtection="1">
      <protection hidden="1"/>
    </xf>
    <xf numFmtId="0" fontId="26" fillId="4" borderId="1" xfId="0" applyFont="1" applyFill="1" applyBorder="1" applyAlignment="1" applyProtection="1">
      <alignment horizontal="left" vertical="top"/>
      <protection hidden="1"/>
    </xf>
    <xf numFmtId="0" fontId="26" fillId="4" borderId="2" xfId="0" applyFont="1" applyFill="1" applyBorder="1" applyAlignment="1" applyProtection="1">
      <alignment horizontal="left"/>
      <protection hidden="1"/>
    </xf>
    <xf numFmtId="0" fontId="26" fillId="4" borderId="5" xfId="0" applyFont="1" applyFill="1" applyBorder="1" applyAlignment="1" applyProtection="1">
      <alignment horizontal="left"/>
      <protection hidden="1"/>
    </xf>
    <xf numFmtId="0" fontId="26" fillId="5" borderId="1" xfId="0" applyFont="1" applyFill="1" applyBorder="1" applyAlignment="1" applyProtection="1">
      <alignment horizontal="left"/>
      <protection hidden="1"/>
    </xf>
    <xf numFmtId="0" fontId="27" fillId="3" borderId="1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27" fillId="0" borderId="1" xfId="0" applyFont="1" applyFill="1" applyBorder="1" applyAlignment="1" applyProtection="1">
      <alignment horizontal="center"/>
      <protection hidden="1"/>
    </xf>
    <xf numFmtId="1" fontId="11" fillId="3" borderId="1" xfId="0" applyNumberFormat="1" applyFont="1" applyFill="1" applyBorder="1" applyAlignment="1" applyProtection="1">
      <alignment horizontal="center"/>
      <protection hidden="1"/>
    </xf>
    <xf numFmtId="0" fontId="33" fillId="0" borderId="1" xfId="6" applyFont="1" applyFill="1" applyBorder="1" applyAlignment="1" applyProtection="1">
      <alignment horizontal="left" vertical="center" wrapText="1"/>
      <protection hidden="1"/>
    </xf>
    <xf numFmtId="0" fontId="31" fillId="2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1" fontId="27" fillId="0" borderId="1" xfId="0" applyNumberFormat="1" applyFont="1" applyFill="1" applyBorder="1" applyAlignment="1" applyProtection="1">
      <alignment horizontal="center"/>
      <protection hidden="1"/>
    </xf>
    <xf numFmtId="0" fontId="34" fillId="3" borderId="0" xfId="6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36" fillId="3" borderId="0" xfId="0" applyFont="1" applyFill="1" applyBorder="1" applyAlignment="1" applyProtection="1">
      <alignment horizontal="center" wrapText="1"/>
      <protection hidden="1"/>
    </xf>
    <xf numFmtId="0" fontId="36" fillId="3" borderId="0" xfId="0" applyFont="1" applyFill="1" applyBorder="1" applyAlignment="1" applyProtection="1">
      <alignment horizontal="center"/>
      <protection hidden="1"/>
    </xf>
    <xf numFmtId="0" fontId="37" fillId="3" borderId="0" xfId="0" applyFont="1" applyFill="1" applyBorder="1" applyAlignment="1" applyProtection="1">
      <alignment horizontal="center" wrapText="1"/>
      <protection hidden="1"/>
    </xf>
    <xf numFmtId="0" fontId="37" fillId="3" borderId="0" xfId="0" applyFont="1" applyFill="1" applyBorder="1" applyAlignment="1" applyProtection="1">
      <alignment horizontal="center"/>
      <protection hidden="1"/>
    </xf>
    <xf numFmtId="0" fontId="7" fillId="0" borderId="1" xfId="6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1" fillId="3" borderId="0" xfId="0" applyFont="1" applyFill="1" applyBorder="1" applyAlignment="1" applyProtection="1">
      <alignment horizontal="left" vertical="center" textRotation="90"/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43" fillId="3" borderId="0" xfId="0" applyFont="1" applyFill="1" applyBorder="1" applyAlignment="1" applyProtection="1">
      <alignment horizontal="left" vertical="center" wrapText="1"/>
      <protection locked="0" hidden="1"/>
    </xf>
    <xf numFmtId="0" fontId="20" fillId="10" borderId="1" xfId="0" applyFont="1" applyFill="1" applyBorder="1" applyAlignment="1" applyProtection="1">
      <alignment horizontal="left" vertical="center" textRotation="90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</cellXfs>
  <cellStyles count="18">
    <cellStyle name="Link" xfId="17" builtinId="8"/>
    <cellStyle name="Prozent" xfId="16" builtinId="5"/>
    <cellStyle name="Standard" xfId="0" builtinId="0"/>
    <cellStyle name="Standard 2" xfId="2" xr:uid="{00000000-0005-0000-0000-000003000000}"/>
    <cellStyle name="Standard 2 2" xfId="3" xr:uid="{00000000-0005-0000-0000-000004000000}"/>
    <cellStyle name="Standard 2 2 2" xfId="4" xr:uid="{00000000-0005-0000-0000-000005000000}"/>
    <cellStyle name="Standard 2 3" xfId="5" xr:uid="{00000000-0005-0000-0000-000006000000}"/>
    <cellStyle name="Standard 2 4" xfId="6" xr:uid="{00000000-0005-0000-0000-000007000000}"/>
    <cellStyle name="Standard 3" xfId="7" xr:uid="{00000000-0005-0000-0000-000008000000}"/>
    <cellStyle name="Standard 3 2" xfId="8" xr:uid="{00000000-0005-0000-0000-000009000000}"/>
    <cellStyle name="Standard 3 3" xfId="9" xr:uid="{00000000-0005-0000-0000-00000A000000}"/>
    <cellStyle name="Standard 4" xfId="10" xr:uid="{00000000-0005-0000-0000-00000B000000}"/>
    <cellStyle name="Standard 4 2" xfId="11" xr:uid="{00000000-0005-0000-0000-00000C000000}"/>
    <cellStyle name="Standard 5" xfId="12" xr:uid="{00000000-0005-0000-0000-00000D000000}"/>
    <cellStyle name="Standard 6" xfId="1" xr:uid="{00000000-0005-0000-0000-00000E000000}"/>
    <cellStyle name="Standard 7" xfId="14" xr:uid="{00000000-0005-0000-0000-00000F000000}"/>
    <cellStyle name="Währung" xfId="15" builtinId="4"/>
    <cellStyle name="Währung 2" xfId="13" xr:uid="{00000000-0005-0000-0000-00001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514350</xdr:colOff>
      <xdr:row>6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72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g.gr.ch/" TargetMode="External"/><Relationship Id="rId1" Type="http://schemas.openxmlformats.org/officeDocument/2006/relationships/hyperlink" Target="http://www.alg.gr.ch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0:W29"/>
  <sheetViews>
    <sheetView tabSelected="1" workbookViewId="0">
      <selection activeCell="B14" sqref="B14"/>
    </sheetView>
  </sheetViews>
  <sheetFormatPr baseColWidth="10" defaultRowHeight="15" x14ac:dyDescent="0.2"/>
  <cols>
    <col min="1" max="10" width="11.42578125" style="53"/>
    <col min="11" max="16384" width="11.42578125" style="57"/>
  </cols>
  <sheetData>
    <row r="10" spans="1:21" x14ac:dyDescent="0.2">
      <c r="A10" s="53" t="s">
        <v>128</v>
      </c>
      <c r="K10" s="57" t="s">
        <v>128</v>
      </c>
    </row>
    <row r="11" spans="1:21" x14ac:dyDescent="0.2">
      <c r="A11" s="53" t="s">
        <v>139</v>
      </c>
      <c r="K11" s="57" t="s">
        <v>139</v>
      </c>
    </row>
    <row r="12" spans="1:21" x14ac:dyDescent="0.2">
      <c r="A12" s="53" t="s">
        <v>129</v>
      </c>
      <c r="K12" s="57" t="s">
        <v>129</v>
      </c>
    </row>
    <row r="14" spans="1:21" ht="15.75" x14ac:dyDescent="0.25">
      <c r="A14" s="45" t="str">
        <f>IF($C$14=1,"Sprache","Lingua")</f>
        <v>Sprache</v>
      </c>
      <c r="B14" s="77" t="s">
        <v>1608</v>
      </c>
      <c r="C14" s="60">
        <f>VLOOKUP(B14,Sprache!A:B,2,FALSE)</f>
        <v>1</v>
      </c>
      <c r="D14" s="60" t="str">
        <f>IF(C14=1,"Deutsch_1","Italiano_1")</f>
        <v>Deutsch_1</v>
      </c>
      <c r="E14" s="58"/>
      <c r="K14" s="44" t="str">
        <f>IF($C$14=1,"Sprache","Lingua")</f>
        <v>Sprache</v>
      </c>
      <c r="M14" s="65" t="e">
        <f>VLOOKUP(L14,Sprache!K:L,2,FALSE)</f>
        <v>#N/A</v>
      </c>
      <c r="N14" s="65" t="e">
        <f>IF(M14=1,"Deutsch_1","Italiano_1")</f>
        <v>#N/A</v>
      </c>
      <c r="U14" s="44" t="s">
        <v>1623</v>
      </c>
    </row>
    <row r="17" spans="1:23" ht="15.75" x14ac:dyDescent="0.25">
      <c r="A17" s="48" t="str">
        <f>IF($C$14=1,K17,U17)</f>
        <v>Anleitung</v>
      </c>
      <c r="K17" s="44" t="s">
        <v>130</v>
      </c>
      <c r="U17" s="44" t="s">
        <v>1676</v>
      </c>
    </row>
    <row r="18" spans="1:23" x14ac:dyDescent="0.2">
      <c r="A18" s="121" t="str">
        <f t="shared" ref="A18:A29" si="0">IF($C$14=1,K18,U18)</f>
        <v>grüne Zellen:</v>
      </c>
      <c r="B18" s="122">
        <f t="shared" ref="B18:C20" si="1">IF($C$14=1,L18,V18)</f>
        <v>0</v>
      </c>
      <c r="C18" s="53" t="str">
        <f>IF($C$14=1,M18,W18)</f>
        <v>Auswahllisten</v>
      </c>
      <c r="K18" s="125" t="s">
        <v>131</v>
      </c>
      <c r="L18" s="125"/>
      <c r="M18" s="57" t="s">
        <v>132</v>
      </c>
      <c r="U18" s="78" t="s">
        <v>1677</v>
      </c>
      <c r="V18" s="78"/>
      <c r="W18" s="57" t="s">
        <v>1686</v>
      </c>
    </row>
    <row r="19" spans="1:23" x14ac:dyDescent="0.2">
      <c r="A19" s="123" t="str">
        <f t="shared" si="0"/>
        <v>gelbe Zeilen:</v>
      </c>
      <c r="B19" s="123">
        <f t="shared" si="1"/>
        <v>0</v>
      </c>
      <c r="C19" s="53" t="str">
        <f>IF($C$14=1,M19,W19)</f>
        <v>zur Dateneingabe</v>
      </c>
      <c r="K19" s="125" t="s">
        <v>133</v>
      </c>
      <c r="L19" s="125"/>
      <c r="M19" s="57" t="s">
        <v>134</v>
      </c>
      <c r="U19" s="78" t="s">
        <v>1678</v>
      </c>
      <c r="V19" s="78"/>
      <c r="W19" s="57" t="s">
        <v>1687</v>
      </c>
    </row>
    <row r="20" spans="1:23" x14ac:dyDescent="0.2">
      <c r="A20" s="124" t="str">
        <f t="shared" si="0"/>
        <v xml:space="preserve">weisse Zellen: </v>
      </c>
      <c r="B20" s="124">
        <f t="shared" si="1"/>
        <v>0</v>
      </c>
      <c r="C20" s="53" t="str">
        <f t="shared" si="1"/>
        <v>gesperrte Zellen</v>
      </c>
      <c r="K20" s="125" t="s">
        <v>135</v>
      </c>
      <c r="L20" s="125"/>
      <c r="M20" s="57" t="s">
        <v>136</v>
      </c>
      <c r="U20" s="78" t="s">
        <v>1679</v>
      </c>
      <c r="V20" s="78"/>
      <c r="W20" s="57" t="s">
        <v>1680</v>
      </c>
    </row>
    <row r="22" spans="1:23" ht="15.75" x14ac:dyDescent="0.25">
      <c r="A22" s="48" t="str">
        <f t="shared" si="0"/>
        <v>Hinweise</v>
      </c>
      <c r="K22" s="44" t="s">
        <v>137</v>
      </c>
      <c r="U22" s="44" t="s">
        <v>1681</v>
      </c>
    </row>
    <row r="23" spans="1:23" ht="18" customHeight="1" x14ac:dyDescent="0.2">
      <c r="A23" s="53" t="str">
        <f t="shared" si="0"/>
        <v>Dieser Rechner soll nur ein einfaches Entscheidungstool für die Beiträge der LQ Massnahmen sein.</v>
      </c>
      <c r="K23" s="57" t="s">
        <v>140</v>
      </c>
      <c r="U23" s="79" t="s">
        <v>1682</v>
      </c>
    </row>
    <row r="24" spans="1:23" x14ac:dyDescent="0.2">
      <c r="A24" s="53" t="str">
        <f t="shared" si="0"/>
        <v xml:space="preserve">Die definitive Berechnung erfolgt durch den Kanton. </v>
      </c>
      <c r="K24" s="57" t="s">
        <v>138</v>
      </c>
      <c r="U24" s="57" t="s">
        <v>1683</v>
      </c>
    </row>
    <row r="26" spans="1:23" x14ac:dyDescent="0.2">
      <c r="A26" s="53" t="str">
        <f t="shared" si="0"/>
        <v>Weitere Informationen zur LQ:</v>
      </c>
      <c r="K26" s="57" t="s">
        <v>141</v>
      </c>
      <c r="U26" s="57" t="s">
        <v>1684</v>
      </c>
    </row>
    <row r="27" spans="1:23" x14ac:dyDescent="0.2">
      <c r="A27" s="80" t="str">
        <f t="shared" si="0"/>
        <v>www.alg.gr.ch</v>
      </c>
      <c r="K27" s="81" t="s">
        <v>127</v>
      </c>
      <c r="U27" s="81" t="s">
        <v>127</v>
      </c>
    </row>
    <row r="29" spans="1:23" x14ac:dyDescent="0.2">
      <c r="A29" s="53" t="str">
        <f t="shared" si="0"/>
        <v>Dieses von der ALG zur Verfügung gestellte Tool wird auf eigene Verantwortung genutzt.</v>
      </c>
      <c r="K29" s="57" t="s">
        <v>142</v>
      </c>
      <c r="U29" s="57" t="s">
        <v>1685</v>
      </c>
    </row>
  </sheetData>
  <sheetProtection algorithmName="SHA-512" hashValue="72mjT+/2Zho8o3k76cPfLeRz+rgM89yB/qAIczqXxlFU6LSih0MWUple+I4UJbn/97W2IyQUEeDObGNisVQerQ==" saltValue="S782NqAQT+KsG5z58wqrJQ==" spinCount="100000" sheet="1" objects="1" scenarios="1"/>
  <protectedRanges>
    <protectedRange sqref="B14" name="Bereich1"/>
  </protectedRanges>
  <mergeCells count="6">
    <mergeCell ref="A18:B18"/>
    <mergeCell ref="A19:B19"/>
    <mergeCell ref="A20:B20"/>
    <mergeCell ref="K18:L18"/>
    <mergeCell ref="K19:L19"/>
    <mergeCell ref="K20:L20"/>
  </mergeCells>
  <hyperlinks>
    <hyperlink ref="A27" r:id="rId1" display="www.alg.gr.ch" xr:uid="{00000000-0004-0000-0000-000000000000}"/>
    <hyperlink ref="K27" r:id="rId2" xr:uid="{00000000-0004-0000-0000-000001000000}"/>
  </hyperlinks>
  <pageMargins left="0.7" right="0.7" top="0.78740157499999996" bottom="0.78740157499999996" header="0.3" footer="0.3"/>
  <pageSetup paperSize="9" orientation="portrait" r:id="rId3"/>
  <ignoredErrors>
    <ignoredError sqref="M14:N14" evalError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'CODE LQB_GR_ANSAETZE '!$D$1:$E$1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9"/>
  <sheetViews>
    <sheetView topLeftCell="A15" workbookViewId="0">
      <selection activeCell="E19" sqref="E19"/>
    </sheetView>
  </sheetViews>
  <sheetFormatPr baseColWidth="10" defaultRowHeight="15" x14ac:dyDescent="0.25"/>
  <cols>
    <col min="1" max="4" width="11.42578125" style="40"/>
    <col min="5" max="5" width="151.42578125" style="40" bestFit="1" customWidth="1"/>
    <col min="6" max="8" width="11.42578125" style="40"/>
  </cols>
  <sheetData>
    <row r="1" spans="1:21" x14ac:dyDescent="0.25">
      <c r="A1" s="40" t="s">
        <v>238</v>
      </c>
      <c r="B1" s="40" t="s">
        <v>239</v>
      </c>
      <c r="C1" s="40" t="s">
        <v>240</v>
      </c>
      <c r="D1" s="40" t="s">
        <v>1608</v>
      </c>
      <c r="E1" s="40" t="s">
        <v>1609</v>
      </c>
      <c r="F1" s="40" t="s">
        <v>582</v>
      </c>
      <c r="G1" s="40" t="s">
        <v>1615</v>
      </c>
      <c r="H1" s="40" t="s">
        <v>241</v>
      </c>
      <c r="I1" t="s">
        <v>225</v>
      </c>
      <c r="J1" t="s">
        <v>226</v>
      </c>
      <c r="K1" t="s">
        <v>227</v>
      </c>
      <c r="L1" t="s">
        <v>228</v>
      </c>
      <c r="M1" t="s">
        <v>229</v>
      </c>
      <c r="N1" t="s">
        <v>230</v>
      </c>
      <c r="O1" t="s">
        <v>231</v>
      </c>
      <c r="P1" t="s">
        <v>232</v>
      </c>
      <c r="Q1" t="s">
        <v>233</v>
      </c>
      <c r="R1" t="s">
        <v>234</v>
      </c>
      <c r="S1" t="s">
        <v>235</v>
      </c>
      <c r="T1" t="s">
        <v>236</v>
      </c>
      <c r="U1" t="s">
        <v>237</v>
      </c>
    </row>
    <row r="2" spans="1:21" x14ac:dyDescent="0.25">
      <c r="A2" s="40">
        <v>1001</v>
      </c>
      <c r="B2" s="40" t="s">
        <v>246</v>
      </c>
      <c r="C2" s="40" t="s">
        <v>321</v>
      </c>
      <c r="D2" s="40" t="s">
        <v>322</v>
      </c>
      <c r="E2" s="40" t="s">
        <v>323</v>
      </c>
      <c r="F2" s="40" t="s">
        <v>1579</v>
      </c>
      <c r="G2" s="40" t="s">
        <v>1610</v>
      </c>
      <c r="H2" s="40">
        <v>5389</v>
      </c>
      <c r="I2">
        <v>1001</v>
      </c>
      <c r="J2" t="s">
        <v>244</v>
      </c>
      <c r="K2">
        <v>0</v>
      </c>
      <c r="L2">
        <v>0</v>
      </c>
      <c r="M2">
        <v>0</v>
      </c>
      <c r="N2">
        <v>0</v>
      </c>
      <c r="O2">
        <v>5</v>
      </c>
      <c r="P2">
        <v>5</v>
      </c>
      <c r="Q2">
        <v>9</v>
      </c>
      <c r="R2">
        <v>9</v>
      </c>
      <c r="S2">
        <v>1</v>
      </c>
      <c r="T2">
        <v>2023</v>
      </c>
      <c r="U2" t="s">
        <v>245</v>
      </c>
    </row>
    <row r="3" spans="1:21" x14ac:dyDescent="0.25">
      <c r="A3" s="40">
        <v>1002</v>
      </c>
      <c r="B3" s="40" t="s">
        <v>246</v>
      </c>
      <c r="C3" s="40" t="s">
        <v>324</v>
      </c>
      <c r="D3" s="40" t="s">
        <v>325</v>
      </c>
      <c r="E3" s="40" t="s">
        <v>326</v>
      </c>
      <c r="F3" s="40" t="s">
        <v>1579</v>
      </c>
      <c r="G3" s="40" t="s">
        <v>1610</v>
      </c>
      <c r="H3" s="40">
        <v>5390</v>
      </c>
      <c r="I3">
        <v>1002</v>
      </c>
      <c r="J3" t="s">
        <v>244</v>
      </c>
      <c r="K3">
        <v>0</v>
      </c>
      <c r="L3">
        <v>0</v>
      </c>
      <c r="M3">
        <v>7</v>
      </c>
      <c r="N3">
        <v>7</v>
      </c>
      <c r="O3">
        <v>19</v>
      </c>
      <c r="P3">
        <v>19</v>
      </c>
      <c r="Q3">
        <v>26</v>
      </c>
      <c r="R3">
        <v>26</v>
      </c>
      <c r="S3">
        <v>2</v>
      </c>
      <c r="T3">
        <v>2023</v>
      </c>
      <c r="U3" t="s">
        <v>245</v>
      </c>
    </row>
    <row r="4" spans="1:21" x14ac:dyDescent="0.25">
      <c r="A4" s="40">
        <v>1003</v>
      </c>
      <c r="B4" s="40" t="s">
        <v>246</v>
      </c>
      <c r="C4" s="40" t="s">
        <v>327</v>
      </c>
      <c r="D4" s="40" t="s">
        <v>328</v>
      </c>
      <c r="E4" s="40" t="s">
        <v>329</v>
      </c>
      <c r="F4" s="40" t="s">
        <v>1579</v>
      </c>
      <c r="G4" s="40" t="s">
        <v>1610</v>
      </c>
      <c r="H4" s="40">
        <v>5391</v>
      </c>
      <c r="I4">
        <v>1003</v>
      </c>
      <c r="J4" t="s">
        <v>244</v>
      </c>
      <c r="K4">
        <v>0</v>
      </c>
      <c r="L4">
        <v>0</v>
      </c>
      <c r="M4">
        <v>0</v>
      </c>
      <c r="N4">
        <v>0</v>
      </c>
      <c r="O4">
        <v>3</v>
      </c>
      <c r="P4">
        <v>3</v>
      </c>
      <c r="Q4">
        <v>16</v>
      </c>
      <c r="R4">
        <v>16</v>
      </c>
      <c r="S4">
        <v>3</v>
      </c>
      <c r="T4">
        <v>2023</v>
      </c>
      <c r="U4" t="s">
        <v>245</v>
      </c>
    </row>
    <row r="5" spans="1:21" x14ac:dyDescent="0.25">
      <c r="A5" s="40">
        <v>1004</v>
      </c>
      <c r="B5" s="40" t="s">
        <v>246</v>
      </c>
      <c r="C5" s="40" t="s">
        <v>330</v>
      </c>
      <c r="D5" s="40" t="s">
        <v>331</v>
      </c>
      <c r="E5" s="40" t="s">
        <v>332</v>
      </c>
      <c r="F5" s="40" t="s">
        <v>1579</v>
      </c>
      <c r="G5" s="40" t="s">
        <v>1610</v>
      </c>
      <c r="H5" s="40">
        <v>5392</v>
      </c>
      <c r="I5">
        <v>1004</v>
      </c>
      <c r="J5" t="s">
        <v>244</v>
      </c>
      <c r="K5">
        <v>0</v>
      </c>
      <c r="L5">
        <v>0</v>
      </c>
      <c r="M5">
        <v>0</v>
      </c>
      <c r="N5">
        <v>0</v>
      </c>
      <c r="O5">
        <v>4</v>
      </c>
      <c r="P5">
        <v>4</v>
      </c>
      <c r="Q5">
        <v>20</v>
      </c>
      <c r="R5">
        <v>20</v>
      </c>
      <c r="S5">
        <v>4</v>
      </c>
      <c r="T5">
        <v>2023</v>
      </c>
      <c r="U5" t="s">
        <v>245</v>
      </c>
    </row>
    <row r="6" spans="1:21" x14ac:dyDescent="0.25">
      <c r="A6" s="40">
        <v>1005</v>
      </c>
      <c r="B6" s="40" t="s">
        <v>246</v>
      </c>
      <c r="C6" s="40" t="s">
        <v>333</v>
      </c>
      <c r="D6" s="40" t="s">
        <v>334</v>
      </c>
      <c r="E6" s="40" t="s">
        <v>335</v>
      </c>
      <c r="F6" s="40" t="s">
        <v>1579</v>
      </c>
      <c r="G6" s="40" t="s">
        <v>1610</v>
      </c>
      <c r="H6" s="40">
        <v>5393</v>
      </c>
      <c r="I6">
        <v>1005</v>
      </c>
      <c r="J6" t="s">
        <v>244</v>
      </c>
      <c r="K6">
        <v>0</v>
      </c>
      <c r="L6">
        <v>0</v>
      </c>
      <c r="M6">
        <v>0.5</v>
      </c>
      <c r="N6">
        <v>0.5</v>
      </c>
      <c r="O6">
        <v>0.5</v>
      </c>
      <c r="P6">
        <v>0.5</v>
      </c>
      <c r="Q6">
        <v>0.5</v>
      </c>
      <c r="R6">
        <v>0.5</v>
      </c>
      <c r="S6">
        <v>5</v>
      </c>
      <c r="T6">
        <v>2023</v>
      </c>
      <c r="U6" t="s">
        <v>245</v>
      </c>
    </row>
    <row r="7" spans="1:21" x14ac:dyDescent="0.25">
      <c r="A7" s="40">
        <v>1006</v>
      </c>
      <c r="B7" s="40" t="s">
        <v>246</v>
      </c>
      <c r="C7" s="40" t="s">
        <v>336</v>
      </c>
      <c r="D7" s="40" t="s">
        <v>337</v>
      </c>
      <c r="E7" s="40" t="s">
        <v>338</v>
      </c>
      <c r="F7" s="40" t="s">
        <v>1579</v>
      </c>
      <c r="G7" s="40" t="s">
        <v>1610</v>
      </c>
      <c r="H7" s="40">
        <v>5394</v>
      </c>
      <c r="I7">
        <v>1006</v>
      </c>
      <c r="J7" t="s">
        <v>244</v>
      </c>
      <c r="K7">
        <v>0</v>
      </c>
      <c r="L7">
        <v>0</v>
      </c>
      <c r="M7">
        <v>2.5</v>
      </c>
      <c r="N7">
        <v>2.5</v>
      </c>
      <c r="O7">
        <v>2.5</v>
      </c>
      <c r="P7">
        <v>2.5</v>
      </c>
      <c r="Q7">
        <v>2.5</v>
      </c>
      <c r="R7">
        <v>2.5</v>
      </c>
      <c r="S7">
        <v>6</v>
      </c>
      <c r="T7">
        <v>2023</v>
      </c>
      <c r="U7" t="s">
        <v>245</v>
      </c>
    </row>
    <row r="8" spans="1:21" x14ac:dyDescent="0.25">
      <c r="A8" s="40">
        <v>1007</v>
      </c>
      <c r="B8" s="40" t="s">
        <v>246</v>
      </c>
      <c r="C8" s="40" t="s">
        <v>339</v>
      </c>
      <c r="D8" s="40" t="s">
        <v>340</v>
      </c>
      <c r="E8" s="40" t="s">
        <v>341</v>
      </c>
      <c r="F8" s="40" t="s">
        <v>1579</v>
      </c>
      <c r="G8" s="40" t="s">
        <v>1610</v>
      </c>
      <c r="H8" s="40">
        <v>5395</v>
      </c>
      <c r="I8">
        <v>1007</v>
      </c>
      <c r="J8" t="s">
        <v>244</v>
      </c>
      <c r="K8">
        <v>0</v>
      </c>
      <c r="L8">
        <v>0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7</v>
      </c>
      <c r="T8">
        <v>2023</v>
      </c>
      <c r="U8" t="s">
        <v>245</v>
      </c>
    </row>
    <row r="9" spans="1:21" x14ac:dyDescent="0.25">
      <c r="A9" s="40">
        <v>1008</v>
      </c>
      <c r="B9" s="40" t="s">
        <v>246</v>
      </c>
      <c r="C9" s="40" t="s">
        <v>342</v>
      </c>
      <c r="D9" s="40" t="s">
        <v>343</v>
      </c>
      <c r="E9" s="40" t="s">
        <v>345</v>
      </c>
      <c r="F9" s="40" t="s">
        <v>344</v>
      </c>
      <c r="G9" s="40" t="s">
        <v>1611</v>
      </c>
      <c r="H9" s="40">
        <v>5396</v>
      </c>
      <c r="I9">
        <v>1008</v>
      </c>
      <c r="J9" t="s">
        <v>244</v>
      </c>
      <c r="K9">
        <v>0</v>
      </c>
      <c r="L9">
        <v>0</v>
      </c>
      <c r="M9">
        <v>300</v>
      </c>
      <c r="N9">
        <v>300</v>
      </c>
      <c r="O9">
        <v>300</v>
      </c>
      <c r="P9">
        <v>300</v>
      </c>
      <c r="Q9">
        <v>300</v>
      </c>
      <c r="R9">
        <v>300</v>
      </c>
      <c r="S9">
        <v>8</v>
      </c>
      <c r="T9">
        <v>2023</v>
      </c>
      <c r="U9" t="s">
        <v>245</v>
      </c>
    </row>
    <row r="10" spans="1:21" x14ac:dyDescent="0.25">
      <c r="A10" s="40">
        <v>1009</v>
      </c>
      <c r="B10" s="40" t="s">
        <v>246</v>
      </c>
      <c r="C10" s="40" t="s">
        <v>346</v>
      </c>
      <c r="D10" s="40" t="s">
        <v>347</v>
      </c>
      <c r="E10" s="40" t="s">
        <v>348</v>
      </c>
      <c r="F10" s="40" t="s">
        <v>344</v>
      </c>
      <c r="G10" s="40" t="s">
        <v>1611</v>
      </c>
      <c r="H10" s="40">
        <v>5397</v>
      </c>
      <c r="I10">
        <v>1009</v>
      </c>
      <c r="J10" t="s">
        <v>244</v>
      </c>
      <c r="K10">
        <v>0</v>
      </c>
      <c r="L10">
        <v>0</v>
      </c>
      <c r="M10">
        <v>200</v>
      </c>
      <c r="N10">
        <v>200</v>
      </c>
      <c r="O10">
        <v>200</v>
      </c>
      <c r="P10">
        <v>200</v>
      </c>
      <c r="Q10">
        <v>200</v>
      </c>
      <c r="R10">
        <v>200</v>
      </c>
      <c r="S10">
        <v>9</v>
      </c>
      <c r="T10">
        <v>2023</v>
      </c>
      <c r="U10" t="s">
        <v>245</v>
      </c>
    </row>
    <row r="11" spans="1:21" x14ac:dyDescent="0.25">
      <c r="A11" s="40">
        <v>1010</v>
      </c>
      <c r="B11" s="40" t="s">
        <v>246</v>
      </c>
      <c r="C11" s="40" t="s">
        <v>349</v>
      </c>
      <c r="D11" s="40" t="s">
        <v>350</v>
      </c>
      <c r="E11" s="40" t="s">
        <v>351</v>
      </c>
      <c r="F11" s="40" t="s">
        <v>1577</v>
      </c>
      <c r="G11" s="40" t="s">
        <v>1614</v>
      </c>
      <c r="H11" s="40">
        <v>5398</v>
      </c>
      <c r="I11">
        <v>1010</v>
      </c>
      <c r="J11" t="s">
        <v>244</v>
      </c>
      <c r="K11">
        <v>0</v>
      </c>
      <c r="L11">
        <v>0</v>
      </c>
      <c r="M11">
        <v>300</v>
      </c>
      <c r="N11">
        <v>300</v>
      </c>
      <c r="O11">
        <v>300</v>
      </c>
      <c r="P11">
        <v>300</v>
      </c>
      <c r="Q11">
        <v>300</v>
      </c>
      <c r="R11">
        <v>300</v>
      </c>
      <c r="S11">
        <v>10</v>
      </c>
      <c r="T11">
        <v>2023</v>
      </c>
      <c r="U11" t="s">
        <v>245</v>
      </c>
    </row>
    <row r="12" spans="1:21" x14ac:dyDescent="0.25">
      <c r="A12" s="40">
        <v>1011</v>
      </c>
      <c r="B12" s="40" t="s">
        <v>246</v>
      </c>
      <c r="C12" s="40" t="s">
        <v>352</v>
      </c>
      <c r="D12" s="40" t="s">
        <v>353</v>
      </c>
      <c r="E12" s="40" t="s">
        <v>354</v>
      </c>
      <c r="F12" s="40" t="s">
        <v>1577</v>
      </c>
      <c r="G12" s="40" t="s">
        <v>1614</v>
      </c>
      <c r="H12" s="40">
        <v>5399</v>
      </c>
      <c r="I12">
        <v>1011</v>
      </c>
      <c r="J12" t="s">
        <v>262</v>
      </c>
      <c r="K12">
        <v>100</v>
      </c>
      <c r="L12">
        <v>4500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11</v>
      </c>
      <c r="T12">
        <v>2023</v>
      </c>
      <c r="U12" t="s">
        <v>245</v>
      </c>
    </row>
    <row r="13" spans="1:21" x14ac:dyDescent="0.25">
      <c r="A13" s="40">
        <v>1058</v>
      </c>
      <c r="B13" s="40" t="s">
        <v>246</v>
      </c>
      <c r="C13" s="40" t="s">
        <v>355</v>
      </c>
      <c r="D13" s="40" t="s">
        <v>356</v>
      </c>
      <c r="E13" s="40" t="s">
        <v>357</v>
      </c>
      <c r="F13" s="40" t="s">
        <v>344</v>
      </c>
      <c r="G13" s="40" t="s">
        <v>1611</v>
      </c>
      <c r="H13" s="40">
        <v>5400</v>
      </c>
      <c r="I13">
        <v>1058</v>
      </c>
      <c r="J13" t="s">
        <v>244</v>
      </c>
      <c r="K13">
        <v>0</v>
      </c>
      <c r="L13">
        <v>0</v>
      </c>
      <c r="M13">
        <v>200</v>
      </c>
      <c r="N13">
        <v>200</v>
      </c>
      <c r="O13">
        <v>200</v>
      </c>
      <c r="P13">
        <v>200</v>
      </c>
      <c r="Q13">
        <v>200</v>
      </c>
      <c r="R13">
        <v>200</v>
      </c>
      <c r="S13">
        <v>58</v>
      </c>
      <c r="T13">
        <v>2023</v>
      </c>
      <c r="U13" t="s">
        <v>245</v>
      </c>
    </row>
    <row r="14" spans="1:21" x14ac:dyDescent="0.25">
      <c r="A14" s="40">
        <v>1012</v>
      </c>
      <c r="B14" s="40" t="s">
        <v>246</v>
      </c>
      <c r="C14" s="40" t="s">
        <v>358</v>
      </c>
      <c r="D14" s="40" t="s">
        <v>359</v>
      </c>
      <c r="E14" s="40" t="s">
        <v>360</v>
      </c>
      <c r="F14" s="40" t="s">
        <v>1579</v>
      </c>
      <c r="G14" s="40" t="s">
        <v>1610</v>
      </c>
      <c r="H14" s="40">
        <v>5401</v>
      </c>
      <c r="I14">
        <v>1012</v>
      </c>
      <c r="J14" t="s">
        <v>244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4</v>
      </c>
      <c r="S14">
        <v>12</v>
      </c>
      <c r="T14">
        <v>2023</v>
      </c>
      <c r="U14" t="s">
        <v>245</v>
      </c>
    </row>
    <row r="15" spans="1:21" x14ac:dyDescent="0.25">
      <c r="A15" s="40">
        <v>1013</v>
      </c>
      <c r="B15" s="40" t="s">
        <v>246</v>
      </c>
      <c r="C15" s="40" t="s">
        <v>361</v>
      </c>
      <c r="D15" s="40" t="s">
        <v>362</v>
      </c>
      <c r="E15" s="40" t="s">
        <v>363</v>
      </c>
      <c r="F15" s="40" t="s">
        <v>1579</v>
      </c>
      <c r="G15" s="40" t="s">
        <v>1610</v>
      </c>
      <c r="H15" s="40">
        <v>5402</v>
      </c>
      <c r="I15">
        <v>1013</v>
      </c>
      <c r="J15" t="s">
        <v>244</v>
      </c>
      <c r="K15">
        <v>0</v>
      </c>
      <c r="L15">
        <v>0</v>
      </c>
      <c r="M15">
        <v>3.5</v>
      </c>
      <c r="N15">
        <v>3.5</v>
      </c>
      <c r="O15">
        <v>3.5</v>
      </c>
      <c r="P15">
        <v>3.5</v>
      </c>
      <c r="Q15">
        <v>0</v>
      </c>
      <c r="R15">
        <v>0</v>
      </c>
      <c r="S15">
        <v>13</v>
      </c>
      <c r="T15">
        <v>2023</v>
      </c>
      <c r="U15" t="s">
        <v>245</v>
      </c>
    </row>
    <row r="16" spans="1:21" x14ac:dyDescent="0.25">
      <c r="A16" s="40">
        <v>1014</v>
      </c>
      <c r="B16" s="40" t="s">
        <v>246</v>
      </c>
      <c r="C16" s="40" t="s">
        <v>364</v>
      </c>
      <c r="D16" s="40" t="s">
        <v>365</v>
      </c>
      <c r="E16" s="40" t="s">
        <v>366</v>
      </c>
      <c r="F16" s="40" t="s">
        <v>1579</v>
      </c>
      <c r="G16" s="40" t="s">
        <v>1610</v>
      </c>
      <c r="H16" s="40">
        <v>5403</v>
      </c>
      <c r="I16">
        <v>1014</v>
      </c>
      <c r="J16" t="s">
        <v>244</v>
      </c>
      <c r="K16">
        <v>0</v>
      </c>
      <c r="L16">
        <v>0</v>
      </c>
      <c r="M16">
        <v>6</v>
      </c>
      <c r="N16">
        <v>6</v>
      </c>
      <c r="O16">
        <v>6</v>
      </c>
      <c r="P16">
        <v>6</v>
      </c>
      <c r="Q16">
        <v>0</v>
      </c>
      <c r="R16">
        <v>0</v>
      </c>
      <c r="S16">
        <v>14</v>
      </c>
      <c r="T16">
        <v>2023</v>
      </c>
      <c r="U16" t="s">
        <v>245</v>
      </c>
    </row>
    <row r="17" spans="1:21" x14ac:dyDescent="0.25">
      <c r="A17" s="40">
        <v>1015</v>
      </c>
      <c r="B17" s="40" t="s">
        <v>246</v>
      </c>
      <c r="C17" s="40" t="s">
        <v>367</v>
      </c>
      <c r="D17" s="40" t="s">
        <v>368</v>
      </c>
      <c r="E17" s="40" t="s">
        <v>369</v>
      </c>
      <c r="F17" s="40" t="s">
        <v>1577</v>
      </c>
      <c r="G17" s="40" t="s">
        <v>1614</v>
      </c>
      <c r="H17" s="40">
        <v>5404</v>
      </c>
      <c r="I17">
        <v>1015</v>
      </c>
      <c r="J17" t="s">
        <v>244</v>
      </c>
      <c r="K17">
        <v>0</v>
      </c>
      <c r="L17">
        <v>0</v>
      </c>
      <c r="M17">
        <v>15</v>
      </c>
      <c r="N17">
        <v>10</v>
      </c>
      <c r="O17">
        <v>15</v>
      </c>
      <c r="P17">
        <v>10</v>
      </c>
      <c r="Q17">
        <v>15</v>
      </c>
      <c r="R17">
        <v>10</v>
      </c>
      <c r="S17">
        <v>15</v>
      </c>
      <c r="T17">
        <v>2023</v>
      </c>
      <c r="U17" t="s">
        <v>245</v>
      </c>
    </row>
    <row r="18" spans="1:21" x14ac:dyDescent="0.25">
      <c r="A18" s="40">
        <v>1016</v>
      </c>
      <c r="B18" s="40" t="s">
        <v>246</v>
      </c>
      <c r="C18" s="40" t="s">
        <v>370</v>
      </c>
      <c r="D18" s="40" t="s">
        <v>371</v>
      </c>
      <c r="E18" s="40" t="s">
        <v>372</v>
      </c>
      <c r="F18" s="40" t="s">
        <v>1577</v>
      </c>
      <c r="G18" s="40" t="s">
        <v>1614</v>
      </c>
      <c r="H18" s="40">
        <v>5405</v>
      </c>
      <c r="I18">
        <v>1016</v>
      </c>
      <c r="J18" t="s">
        <v>244</v>
      </c>
      <c r="K18">
        <v>0</v>
      </c>
      <c r="L18">
        <v>0</v>
      </c>
      <c r="M18">
        <v>32</v>
      </c>
      <c r="N18">
        <v>32</v>
      </c>
      <c r="O18">
        <v>32</v>
      </c>
      <c r="P18">
        <v>32</v>
      </c>
      <c r="Q18">
        <v>32</v>
      </c>
      <c r="R18">
        <v>32</v>
      </c>
      <c r="S18">
        <v>16</v>
      </c>
      <c r="T18">
        <v>2023</v>
      </c>
      <c r="U18" t="s">
        <v>245</v>
      </c>
    </row>
    <row r="19" spans="1:21" x14ac:dyDescent="0.25">
      <c r="A19" s="40">
        <v>1061</v>
      </c>
      <c r="B19" s="40" t="s">
        <v>246</v>
      </c>
      <c r="C19" s="40" t="s">
        <v>373</v>
      </c>
      <c r="D19" s="40" t="s">
        <v>374</v>
      </c>
      <c r="E19" s="40" t="s">
        <v>375</v>
      </c>
      <c r="F19" s="40" t="s">
        <v>1577</v>
      </c>
      <c r="G19" s="40" t="s">
        <v>1614</v>
      </c>
      <c r="H19" s="40">
        <v>5406</v>
      </c>
      <c r="I19">
        <v>1061</v>
      </c>
      <c r="J19" t="s">
        <v>244</v>
      </c>
      <c r="K19">
        <v>0</v>
      </c>
      <c r="L19">
        <v>0</v>
      </c>
      <c r="M19">
        <v>16</v>
      </c>
      <c r="N19">
        <v>16</v>
      </c>
      <c r="O19">
        <v>16</v>
      </c>
      <c r="P19">
        <v>16</v>
      </c>
      <c r="Q19">
        <v>16</v>
      </c>
      <c r="R19">
        <v>16</v>
      </c>
      <c r="S19">
        <v>61</v>
      </c>
      <c r="T19">
        <v>2023</v>
      </c>
      <c r="U19" t="s">
        <v>245</v>
      </c>
    </row>
    <row r="20" spans="1:21" x14ac:dyDescent="0.25">
      <c r="A20" s="40">
        <v>1017</v>
      </c>
      <c r="B20" s="40" t="s">
        <v>246</v>
      </c>
      <c r="C20" s="40" t="s">
        <v>376</v>
      </c>
      <c r="D20" s="40" t="s">
        <v>377</v>
      </c>
      <c r="E20" s="40" t="s">
        <v>378</v>
      </c>
      <c r="F20" s="40" t="s">
        <v>1579</v>
      </c>
      <c r="G20" s="40" t="s">
        <v>1610</v>
      </c>
      <c r="H20" s="40">
        <v>5407</v>
      </c>
      <c r="I20">
        <v>1017</v>
      </c>
      <c r="J20" t="s">
        <v>244</v>
      </c>
      <c r="K20">
        <v>0</v>
      </c>
      <c r="L20">
        <v>0</v>
      </c>
      <c r="M20">
        <v>15</v>
      </c>
      <c r="N20">
        <v>11</v>
      </c>
      <c r="O20">
        <v>15</v>
      </c>
      <c r="P20">
        <v>11</v>
      </c>
      <c r="Q20">
        <v>15</v>
      </c>
      <c r="R20">
        <v>11</v>
      </c>
      <c r="S20">
        <v>17</v>
      </c>
      <c r="T20">
        <v>2023</v>
      </c>
      <c r="U20" t="s">
        <v>245</v>
      </c>
    </row>
    <row r="21" spans="1:21" x14ac:dyDescent="0.25">
      <c r="A21" s="40">
        <v>1018</v>
      </c>
      <c r="B21" s="40" t="s">
        <v>246</v>
      </c>
      <c r="C21" s="40" t="s">
        <v>379</v>
      </c>
      <c r="D21" s="40" t="s">
        <v>380</v>
      </c>
      <c r="E21" s="40" t="s">
        <v>381</v>
      </c>
      <c r="F21" s="40" t="s">
        <v>1579</v>
      </c>
      <c r="G21" s="40" t="s">
        <v>1610</v>
      </c>
      <c r="H21" s="40">
        <v>5408</v>
      </c>
      <c r="I21">
        <v>1018</v>
      </c>
      <c r="J21" t="s">
        <v>244</v>
      </c>
      <c r="K21">
        <v>0</v>
      </c>
      <c r="L21">
        <v>0</v>
      </c>
      <c r="M21">
        <v>18</v>
      </c>
      <c r="N21">
        <v>18</v>
      </c>
      <c r="O21">
        <v>18</v>
      </c>
      <c r="P21">
        <v>18</v>
      </c>
      <c r="Q21">
        <v>18</v>
      </c>
      <c r="R21">
        <v>18</v>
      </c>
      <c r="S21">
        <v>18</v>
      </c>
      <c r="T21">
        <v>2023</v>
      </c>
      <c r="U21" t="s">
        <v>245</v>
      </c>
    </row>
    <row r="22" spans="1:21" x14ac:dyDescent="0.25">
      <c r="A22" s="40">
        <v>1019</v>
      </c>
      <c r="B22" s="40" t="s">
        <v>246</v>
      </c>
      <c r="C22" s="40" t="s">
        <v>382</v>
      </c>
      <c r="D22" s="40" t="s">
        <v>383</v>
      </c>
      <c r="E22" s="40" t="s">
        <v>384</v>
      </c>
      <c r="F22" s="40" t="s">
        <v>1612</v>
      </c>
      <c r="G22" s="40" t="s">
        <v>1613</v>
      </c>
      <c r="H22" s="40">
        <v>5409</v>
      </c>
      <c r="I22">
        <v>1019</v>
      </c>
      <c r="J22" t="s">
        <v>244</v>
      </c>
      <c r="K22">
        <v>0</v>
      </c>
      <c r="L22">
        <v>0</v>
      </c>
      <c r="M22">
        <v>0.2</v>
      </c>
      <c r="N22">
        <v>0.2</v>
      </c>
      <c r="O22">
        <v>0.2</v>
      </c>
      <c r="P22">
        <v>0.2</v>
      </c>
      <c r="Q22">
        <v>0.2</v>
      </c>
      <c r="R22">
        <v>0.2</v>
      </c>
      <c r="S22">
        <v>19</v>
      </c>
      <c r="T22">
        <v>2023</v>
      </c>
      <c r="U22" t="s">
        <v>245</v>
      </c>
    </row>
    <row r="23" spans="1:21" x14ac:dyDescent="0.25">
      <c r="A23" s="40">
        <v>1059</v>
      </c>
      <c r="B23" s="40" t="s">
        <v>246</v>
      </c>
      <c r="C23" s="40" t="s">
        <v>385</v>
      </c>
      <c r="D23" s="40" t="s">
        <v>386</v>
      </c>
      <c r="E23" s="40" t="s">
        <v>387</v>
      </c>
      <c r="F23" s="40" t="s">
        <v>1612</v>
      </c>
      <c r="G23" s="40" t="s">
        <v>1613</v>
      </c>
      <c r="H23" s="40">
        <v>5410</v>
      </c>
      <c r="I23">
        <v>1059</v>
      </c>
      <c r="J23" t="s">
        <v>244</v>
      </c>
      <c r="K23">
        <v>0</v>
      </c>
      <c r="L23">
        <v>0</v>
      </c>
      <c r="M23">
        <v>0.4</v>
      </c>
      <c r="N23">
        <v>0.4</v>
      </c>
      <c r="O23">
        <v>0.4</v>
      </c>
      <c r="P23">
        <v>0.4</v>
      </c>
      <c r="Q23">
        <v>0.4</v>
      </c>
      <c r="R23">
        <v>0.4</v>
      </c>
      <c r="S23">
        <v>59</v>
      </c>
      <c r="T23">
        <v>2023</v>
      </c>
      <c r="U23" t="s">
        <v>245</v>
      </c>
    </row>
    <row r="24" spans="1:21" x14ac:dyDescent="0.25">
      <c r="A24" s="40">
        <v>1020</v>
      </c>
      <c r="B24" s="40" t="s">
        <v>246</v>
      </c>
      <c r="C24" s="40" t="s">
        <v>388</v>
      </c>
      <c r="D24" s="40" t="s">
        <v>389</v>
      </c>
      <c r="E24" s="40" t="s">
        <v>390</v>
      </c>
      <c r="F24" s="40" t="s">
        <v>1612</v>
      </c>
      <c r="G24" s="40" t="s">
        <v>1613</v>
      </c>
      <c r="H24" s="40">
        <v>5411</v>
      </c>
      <c r="I24">
        <v>1020</v>
      </c>
      <c r="J24" t="s">
        <v>244</v>
      </c>
      <c r="K24">
        <v>0</v>
      </c>
      <c r="L24">
        <v>0</v>
      </c>
      <c r="M24">
        <v>5</v>
      </c>
      <c r="N24">
        <v>5</v>
      </c>
      <c r="O24">
        <v>5</v>
      </c>
      <c r="P24">
        <v>5</v>
      </c>
      <c r="Q24">
        <v>5</v>
      </c>
      <c r="R24">
        <v>5</v>
      </c>
      <c r="S24">
        <v>20</v>
      </c>
      <c r="T24">
        <v>2023</v>
      </c>
      <c r="U24" t="s">
        <v>245</v>
      </c>
    </row>
    <row r="25" spans="1:21" x14ac:dyDescent="0.25">
      <c r="A25" s="40">
        <v>1021</v>
      </c>
      <c r="B25" s="40" t="s">
        <v>246</v>
      </c>
      <c r="C25" s="40" t="s">
        <v>391</v>
      </c>
      <c r="D25" s="40" t="s">
        <v>392</v>
      </c>
      <c r="E25" s="40" t="s">
        <v>393</v>
      </c>
      <c r="F25" s="40" t="s">
        <v>1612</v>
      </c>
      <c r="G25" s="40" t="s">
        <v>1613</v>
      </c>
      <c r="H25" s="40">
        <v>5412</v>
      </c>
      <c r="I25">
        <v>1021</v>
      </c>
      <c r="J25" t="s">
        <v>244</v>
      </c>
      <c r="K25">
        <v>0</v>
      </c>
      <c r="L25">
        <v>0</v>
      </c>
      <c r="M25">
        <v>6</v>
      </c>
      <c r="N25">
        <v>6</v>
      </c>
      <c r="O25">
        <v>6</v>
      </c>
      <c r="P25">
        <v>6</v>
      </c>
      <c r="Q25">
        <v>6</v>
      </c>
      <c r="R25">
        <v>6</v>
      </c>
      <c r="S25">
        <v>21</v>
      </c>
      <c r="T25">
        <v>2023</v>
      </c>
      <c r="U25" t="s">
        <v>245</v>
      </c>
    </row>
    <row r="26" spans="1:21" x14ac:dyDescent="0.25">
      <c r="A26" s="40">
        <v>1022</v>
      </c>
      <c r="B26" s="40" t="s">
        <v>246</v>
      </c>
      <c r="C26" s="40" t="s">
        <v>394</v>
      </c>
      <c r="D26" s="40" t="s">
        <v>395</v>
      </c>
      <c r="E26" s="40" t="s">
        <v>396</v>
      </c>
      <c r="F26" s="40" t="s">
        <v>1612</v>
      </c>
      <c r="G26" s="40" t="s">
        <v>1613</v>
      </c>
      <c r="H26" s="40">
        <v>5413</v>
      </c>
      <c r="I26">
        <v>1022</v>
      </c>
      <c r="J26" t="s">
        <v>244</v>
      </c>
      <c r="K26">
        <v>0</v>
      </c>
      <c r="L26">
        <v>0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22</v>
      </c>
      <c r="T26">
        <v>2023</v>
      </c>
      <c r="U26" t="s">
        <v>245</v>
      </c>
    </row>
    <row r="27" spans="1:21" x14ac:dyDescent="0.25">
      <c r="A27" s="40">
        <v>1023</v>
      </c>
      <c r="B27" s="40" t="s">
        <v>246</v>
      </c>
      <c r="C27" s="40" t="s">
        <v>397</v>
      </c>
      <c r="D27" s="40" t="s">
        <v>398</v>
      </c>
      <c r="E27" s="40" t="s">
        <v>399</v>
      </c>
      <c r="F27" s="40" t="s">
        <v>1612</v>
      </c>
      <c r="G27" s="40" t="s">
        <v>1613</v>
      </c>
      <c r="H27" s="40">
        <v>5414</v>
      </c>
      <c r="I27">
        <v>1023</v>
      </c>
      <c r="J27" t="s">
        <v>244</v>
      </c>
      <c r="K27">
        <v>0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23</v>
      </c>
      <c r="T27">
        <v>2023</v>
      </c>
      <c r="U27" t="s">
        <v>245</v>
      </c>
    </row>
    <row r="28" spans="1:21" x14ac:dyDescent="0.25">
      <c r="A28" s="40">
        <v>1024</v>
      </c>
      <c r="B28" s="40" t="s">
        <v>246</v>
      </c>
      <c r="C28" s="40" t="s">
        <v>400</v>
      </c>
      <c r="D28" s="40" t="s">
        <v>401</v>
      </c>
      <c r="E28" s="40" t="s">
        <v>402</v>
      </c>
      <c r="F28" s="40" t="s">
        <v>1579</v>
      </c>
      <c r="G28" s="40" t="s">
        <v>1610</v>
      </c>
      <c r="H28" s="40">
        <v>5415</v>
      </c>
      <c r="I28">
        <v>1024</v>
      </c>
      <c r="J28" t="s">
        <v>244</v>
      </c>
      <c r="K28">
        <v>0</v>
      </c>
      <c r="L28">
        <v>0</v>
      </c>
      <c r="M28">
        <v>7.5</v>
      </c>
      <c r="N28">
        <v>3.8</v>
      </c>
      <c r="O28">
        <v>7.5</v>
      </c>
      <c r="P28">
        <v>3.8</v>
      </c>
      <c r="Q28">
        <v>6.5</v>
      </c>
      <c r="R28">
        <v>3.3</v>
      </c>
      <c r="S28">
        <v>24</v>
      </c>
      <c r="T28">
        <v>2023</v>
      </c>
      <c r="U28" t="s">
        <v>245</v>
      </c>
    </row>
    <row r="29" spans="1:21" x14ac:dyDescent="0.25">
      <c r="A29" s="40">
        <v>1033</v>
      </c>
      <c r="B29" s="40" t="s">
        <v>246</v>
      </c>
      <c r="C29" s="40" t="s">
        <v>256</v>
      </c>
      <c r="D29" s="40" t="s">
        <v>257</v>
      </c>
      <c r="E29" s="40" t="s">
        <v>258</v>
      </c>
      <c r="F29" s="40" t="s">
        <v>1579</v>
      </c>
      <c r="G29" s="40" t="s">
        <v>1610</v>
      </c>
      <c r="H29" s="40">
        <v>5416</v>
      </c>
      <c r="I29">
        <v>1033</v>
      </c>
      <c r="J29" t="s">
        <v>244</v>
      </c>
      <c r="K29">
        <v>0</v>
      </c>
      <c r="L29">
        <v>0</v>
      </c>
      <c r="M29">
        <v>18</v>
      </c>
      <c r="N29">
        <v>18</v>
      </c>
      <c r="O29">
        <v>18</v>
      </c>
      <c r="P29">
        <v>18</v>
      </c>
      <c r="Q29">
        <v>18</v>
      </c>
      <c r="R29">
        <v>18</v>
      </c>
      <c r="S29">
        <v>33</v>
      </c>
      <c r="T29">
        <v>2023</v>
      </c>
      <c r="U29" t="s">
        <v>245</v>
      </c>
    </row>
    <row r="30" spans="1:21" x14ac:dyDescent="0.25">
      <c r="A30" s="40">
        <v>1062</v>
      </c>
      <c r="B30" s="40" t="s">
        <v>246</v>
      </c>
      <c r="C30" s="40" t="s">
        <v>259</v>
      </c>
      <c r="D30" s="40" t="s">
        <v>260</v>
      </c>
      <c r="E30" s="40" t="s">
        <v>261</v>
      </c>
      <c r="F30" s="40" t="s">
        <v>1579</v>
      </c>
      <c r="G30" s="40" t="s">
        <v>1610</v>
      </c>
      <c r="H30" s="40">
        <v>5417</v>
      </c>
      <c r="I30">
        <v>1062</v>
      </c>
      <c r="J30" t="s">
        <v>244</v>
      </c>
      <c r="K30">
        <v>0</v>
      </c>
      <c r="L30">
        <v>0</v>
      </c>
      <c r="M30">
        <v>9</v>
      </c>
      <c r="N30">
        <v>9</v>
      </c>
      <c r="O30">
        <v>9</v>
      </c>
      <c r="P30">
        <v>9</v>
      </c>
      <c r="Q30">
        <v>9</v>
      </c>
      <c r="R30">
        <v>9</v>
      </c>
      <c r="S30">
        <v>62</v>
      </c>
      <c r="T30">
        <v>2023</v>
      </c>
      <c r="U30" t="s">
        <v>245</v>
      </c>
    </row>
    <row r="31" spans="1:21" x14ac:dyDescent="0.25">
      <c r="A31" s="40">
        <v>1025</v>
      </c>
      <c r="B31" s="40" t="s">
        <v>246</v>
      </c>
      <c r="C31" s="40" t="s">
        <v>403</v>
      </c>
      <c r="D31" s="40" t="s">
        <v>404</v>
      </c>
      <c r="E31" s="40" t="s">
        <v>405</v>
      </c>
      <c r="F31" s="40" t="s">
        <v>1579</v>
      </c>
      <c r="G31" s="40" t="s">
        <v>1610</v>
      </c>
      <c r="H31" s="40">
        <v>5418</v>
      </c>
      <c r="I31">
        <v>1025</v>
      </c>
      <c r="J31" t="s">
        <v>244</v>
      </c>
      <c r="K31">
        <v>0</v>
      </c>
      <c r="L31">
        <v>0</v>
      </c>
      <c r="M31">
        <v>6</v>
      </c>
      <c r="N31">
        <v>3</v>
      </c>
      <c r="O31">
        <v>6</v>
      </c>
      <c r="P31">
        <v>3</v>
      </c>
      <c r="Q31">
        <v>5</v>
      </c>
      <c r="R31">
        <v>2.5</v>
      </c>
      <c r="S31">
        <v>25</v>
      </c>
      <c r="T31">
        <v>2023</v>
      </c>
      <c r="U31" t="s">
        <v>245</v>
      </c>
    </row>
    <row r="32" spans="1:21" x14ac:dyDescent="0.25">
      <c r="A32" s="40">
        <v>1026</v>
      </c>
      <c r="B32" s="40" t="s">
        <v>246</v>
      </c>
      <c r="C32" s="40" t="s">
        <v>406</v>
      </c>
      <c r="D32" s="40" t="s">
        <v>407</v>
      </c>
      <c r="E32" s="40" t="s">
        <v>408</v>
      </c>
      <c r="F32" s="40" t="s">
        <v>1579</v>
      </c>
      <c r="G32" s="40" t="s">
        <v>1610</v>
      </c>
      <c r="H32" s="40">
        <v>5419</v>
      </c>
      <c r="I32">
        <v>1026</v>
      </c>
      <c r="J32" t="s">
        <v>244</v>
      </c>
      <c r="K32">
        <v>0</v>
      </c>
      <c r="L32">
        <v>0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26</v>
      </c>
      <c r="T32">
        <v>2023</v>
      </c>
      <c r="U32" t="s">
        <v>245</v>
      </c>
    </row>
    <row r="33" spans="1:21" x14ac:dyDescent="0.25">
      <c r="A33" s="40">
        <v>1027</v>
      </c>
      <c r="B33" s="40" t="s">
        <v>246</v>
      </c>
      <c r="C33" s="40" t="s">
        <v>409</v>
      </c>
      <c r="D33" s="40" t="s">
        <v>410</v>
      </c>
      <c r="E33" s="40" t="s">
        <v>411</v>
      </c>
      <c r="F33" s="40" t="s">
        <v>1579</v>
      </c>
      <c r="G33" s="40" t="s">
        <v>1610</v>
      </c>
      <c r="I33">
        <v>1027</v>
      </c>
      <c r="J33" t="s">
        <v>244</v>
      </c>
      <c r="K33">
        <v>0</v>
      </c>
      <c r="L33">
        <v>0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27</v>
      </c>
      <c r="T33">
        <v>2023</v>
      </c>
      <c r="U33" t="s">
        <v>245</v>
      </c>
    </row>
    <row r="34" spans="1:21" x14ac:dyDescent="0.25">
      <c r="A34" s="40">
        <v>1028</v>
      </c>
      <c r="B34" s="40" t="s">
        <v>246</v>
      </c>
      <c r="C34" s="40" t="s">
        <v>412</v>
      </c>
      <c r="D34" s="40" t="s">
        <v>413</v>
      </c>
      <c r="E34" s="40" t="s">
        <v>414</v>
      </c>
      <c r="F34" s="40" t="s">
        <v>1579</v>
      </c>
      <c r="G34" s="40" t="s">
        <v>1610</v>
      </c>
      <c r="H34" s="40">
        <v>5420</v>
      </c>
      <c r="I34">
        <v>1028</v>
      </c>
      <c r="J34" t="s">
        <v>244</v>
      </c>
      <c r="K34">
        <v>0</v>
      </c>
      <c r="L34">
        <v>0</v>
      </c>
      <c r="M34">
        <v>5</v>
      </c>
      <c r="N34">
        <v>5</v>
      </c>
      <c r="O34">
        <v>5</v>
      </c>
      <c r="P34">
        <v>5</v>
      </c>
      <c r="Q34">
        <v>5</v>
      </c>
      <c r="R34">
        <v>5</v>
      </c>
      <c r="S34">
        <v>28</v>
      </c>
      <c r="T34">
        <v>2023</v>
      </c>
      <c r="U34" t="s">
        <v>245</v>
      </c>
    </row>
    <row r="35" spans="1:21" x14ac:dyDescent="0.25">
      <c r="A35" s="40">
        <v>1029</v>
      </c>
      <c r="B35" s="40" t="s">
        <v>246</v>
      </c>
      <c r="C35" s="40" t="s">
        <v>415</v>
      </c>
      <c r="D35" s="40" t="s">
        <v>416</v>
      </c>
      <c r="E35" s="40" t="s">
        <v>417</v>
      </c>
      <c r="F35" s="40" t="s">
        <v>1579</v>
      </c>
      <c r="G35" s="40" t="s">
        <v>1610</v>
      </c>
      <c r="H35" s="40">
        <v>5421</v>
      </c>
      <c r="I35">
        <v>1029</v>
      </c>
      <c r="J35" t="s">
        <v>244</v>
      </c>
      <c r="K35">
        <v>0</v>
      </c>
      <c r="L35">
        <v>0</v>
      </c>
      <c r="M35">
        <v>15</v>
      </c>
      <c r="N35">
        <v>15</v>
      </c>
      <c r="O35">
        <v>15</v>
      </c>
      <c r="P35">
        <v>15</v>
      </c>
      <c r="Q35">
        <v>15</v>
      </c>
      <c r="R35">
        <v>15</v>
      </c>
      <c r="S35">
        <v>29</v>
      </c>
      <c r="T35">
        <v>2023</v>
      </c>
      <c r="U35" t="s">
        <v>245</v>
      </c>
    </row>
    <row r="36" spans="1:21" x14ac:dyDescent="0.25">
      <c r="A36" s="40">
        <v>1030</v>
      </c>
      <c r="B36" s="40" t="s">
        <v>246</v>
      </c>
      <c r="C36" s="40" t="s">
        <v>418</v>
      </c>
      <c r="D36" s="40" t="s">
        <v>419</v>
      </c>
      <c r="E36" s="40" t="s">
        <v>420</v>
      </c>
      <c r="F36" s="40" t="s">
        <v>1579</v>
      </c>
      <c r="G36" s="40" t="s">
        <v>1610</v>
      </c>
      <c r="H36" s="40">
        <v>5422</v>
      </c>
      <c r="I36">
        <v>1030</v>
      </c>
      <c r="J36" t="s">
        <v>244</v>
      </c>
      <c r="K36">
        <v>0</v>
      </c>
      <c r="L36">
        <v>0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30</v>
      </c>
      <c r="T36">
        <v>2023</v>
      </c>
      <c r="U36" t="s">
        <v>245</v>
      </c>
    </row>
    <row r="37" spans="1:21" x14ac:dyDescent="0.25">
      <c r="A37" s="40">
        <v>1060</v>
      </c>
      <c r="B37" s="40" t="s">
        <v>246</v>
      </c>
      <c r="C37" s="40" t="s">
        <v>247</v>
      </c>
      <c r="D37" s="40" t="s">
        <v>248</v>
      </c>
      <c r="E37" s="40" t="s">
        <v>249</v>
      </c>
      <c r="F37" s="40" t="s">
        <v>1579</v>
      </c>
      <c r="G37" s="40" t="s">
        <v>1610</v>
      </c>
      <c r="H37" s="40">
        <v>5423</v>
      </c>
      <c r="I37">
        <v>1060</v>
      </c>
      <c r="J37" t="s">
        <v>244</v>
      </c>
      <c r="K37">
        <v>0</v>
      </c>
      <c r="L37">
        <v>0</v>
      </c>
      <c r="M37">
        <v>3</v>
      </c>
      <c r="N37">
        <v>3</v>
      </c>
      <c r="O37">
        <v>3</v>
      </c>
      <c r="P37">
        <v>3</v>
      </c>
      <c r="Q37">
        <v>3</v>
      </c>
      <c r="R37">
        <v>3</v>
      </c>
      <c r="S37">
        <v>60</v>
      </c>
      <c r="T37">
        <v>2023</v>
      </c>
      <c r="U37" t="s">
        <v>245</v>
      </c>
    </row>
    <row r="38" spans="1:21" x14ac:dyDescent="0.25">
      <c r="A38" s="40">
        <v>1031</v>
      </c>
      <c r="B38" s="40" t="s">
        <v>246</v>
      </c>
      <c r="C38" s="40" t="s">
        <v>250</v>
      </c>
      <c r="D38" s="40" t="s">
        <v>251</v>
      </c>
      <c r="E38" s="40" t="s">
        <v>252</v>
      </c>
      <c r="F38" s="40" t="s">
        <v>1579</v>
      </c>
      <c r="G38" s="40" t="s">
        <v>1610</v>
      </c>
      <c r="H38" s="40">
        <v>5424</v>
      </c>
      <c r="I38">
        <v>1031</v>
      </c>
      <c r="J38" t="s">
        <v>244</v>
      </c>
      <c r="K38">
        <v>0</v>
      </c>
      <c r="L38">
        <v>0</v>
      </c>
      <c r="M38">
        <v>6</v>
      </c>
      <c r="N38">
        <v>6</v>
      </c>
      <c r="O38">
        <v>6</v>
      </c>
      <c r="P38">
        <v>6</v>
      </c>
      <c r="Q38">
        <v>6</v>
      </c>
      <c r="R38">
        <v>6</v>
      </c>
      <c r="S38">
        <v>31</v>
      </c>
      <c r="T38">
        <v>2023</v>
      </c>
      <c r="U38" t="s">
        <v>245</v>
      </c>
    </row>
    <row r="39" spans="1:21" x14ac:dyDescent="0.25">
      <c r="A39" s="40">
        <v>1032</v>
      </c>
      <c r="B39" s="40" t="s">
        <v>246</v>
      </c>
      <c r="C39" s="40" t="s">
        <v>253</v>
      </c>
      <c r="D39" s="40" t="s">
        <v>254</v>
      </c>
      <c r="E39" s="40" t="s">
        <v>255</v>
      </c>
      <c r="F39" s="40" t="s">
        <v>1577</v>
      </c>
      <c r="G39" s="40" t="s">
        <v>1614</v>
      </c>
      <c r="H39" s="40">
        <v>5425</v>
      </c>
      <c r="I39">
        <v>1032</v>
      </c>
      <c r="J39" t="s">
        <v>244</v>
      </c>
      <c r="K39">
        <v>0</v>
      </c>
      <c r="L39">
        <v>0</v>
      </c>
      <c r="M39">
        <v>100</v>
      </c>
      <c r="N39">
        <v>100</v>
      </c>
      <c r="O39">
        <v>100</v>
      </c>
      <c r="P39">
        <v>100</v>
      </c>
      <c r="Q39">
        <v>100</v>
      </c>
      <c r="R39">
        <v>100</v>
      </c>
      <c r="S39">
        <v>32</v>
      </c>
      <c r="T39">
        <v>2023</v>
      </c>
      <c r="U39" t="s">
        <v>245</v>
      </c>
    </row>
    <row r="40" spans="1:21" x14ac:dyDescent="0.25">
      <c r="A40" s="40">
        <v>1037</v>
      </c>
      <c r="B40" s="40" t="s">
        <v>246</v>
      </c>
      <c r="C40" s="40" t="s">
        <v>185</v>
      </c>
      <c r="D40" s="40" t="s">
        <v>263</v>
      </c>
      <c r="E40" s="40" t="s">
        <v>264</v>
      </c>
      <c r="F40" s="40" t="s">
        <v>1579</v>
      </c>
      <c r="G40" s="40" t="s">
        <v>1610</v>
      </c>
      <c r="H40" s="40">
        <v>5426</v>
      </c>
      <c r="I40">
        <v>1037</v>
      </c>
      <c r="J40" t="s">
        <v>262</v>
      </c>
      <c r="K40">
        <v>1</v>
      </c>
      <c r="L40">
        <v>900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37</v>
      </c>
      <c r="T40">
        <v>2023</v>
      </c>
      <c r="U40" t="s">
        <v>245</v>
      </c>
    </row>
    <row r="41" spans="1:21" x14ac:dyDescent="0.25">
      <c r="A41" s="40">
        <v>1038</v>
      </c>
      <c r="B41" s="40" t="s">
        <v>246</v>
      </c>
      <c r="C41" s="40" t="s">
        <v>265</v>
      </c>
      <c r="D41" s="40" t="s">
        <v>266</v>
      </c>
      <c r="E41" s="40" t="s">
        <v>267</v>
      </c>
      <c r="F41" s="40" t="s">
        <v>1579</v>
      </c>
      <c r="G41" s="40" t="s">
        <v>1610</v>
      </c>
      <c r="H41" s="40">
        <v>5427</v>
      </c>
      <c r="I41">
        <v>1038</v>
      </c>
      <c r="J41" t="s">
        <v>262</v>
      </c>
      <c r="K41">
        <v>1</v>
      </c>
      <c r="L41">
        <v>150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38</v>
      </c>
      <c r="T41">
        <v>2023</v>
      </c>
      <c r="U41" t="s">
        <v>245</v>
      </c>
    </row>
    <row r="42" spans="1:21" x14ac:dyDescent="0.25">
      <c r="A42" s="40">
        <v>1039</v>
      </c>
      <c r="B42" s="40" t="s">
        <v>246</v>
      </c>
      <c r="C42" s="40" t="s">
        <v>268</v>
      </c>
      <c r="D42" s="40" t="s">
        <v>269</v>
      </c>
      <c r="E42" s="40" t="s">
        <v>270</v>
      </c>
      <c r="F42" s="40" t="s">
        <v>1579</v>
      </c>
      <c r="G42" s="40" t="s">
        <v>1610</v>
      </c>
      <c r="H42" s="40">
        <v>5428</v>
      </c>
      <c r="I42">
        <v>1039</v>
      </c>
      <c r="J42" t="s">
        <v>262</v>
      </c>
      <c r="K42">
        <v>1</v>
      </c>
      <c r="L42">
        <v>250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39</v>
      </c>
      <c r="T42">
        <v>2023</v>
      </c>
      <c r="U42" t="s">
        <v>245</v>
      </c>
    </row>
    <row r="43" spans="1:21" x14ac:dyDescent="0.25">
      <c r="A43" s="40">
        <v>1040</v>
      </c>
      <c r="B43" s="40" t="s">
        <v>246</v>
      </c>
      <c r="C43" s="40" t="s">
        <v>271</v>
      </c>
      <c r="D43" s="40" t="s">
        <v>272</v>
      </c>
      <c r="E43" s="40" t="s">
        <v>273</v>
      </c>
      <c r="F43" s="40" t="s">
        <v>1579</v>
      </c>
      <c r="G43" s="40" t="s">
        <v>1610</v>
      </c>
      <c r="H43" s="40">
        <v>5429</v>
      </c>
      <c r="I43">
        <v>1040</v>
      </c>
      <c r="J43" t="s">
        <v>262</v>
      </c>
      <c r="K43">
        <v>1</v>
      </c>
      <c r="L43">
        <v>150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40</v>
      </c>
      <c r="T43">
        <v>2023</v>
      </c>
      <c r="U43" t="s">
        <v>245</v>
      </c>
    </row>
    <row r="44" spans="1:21" x14ac:dyDescent="0.25">
      <c r="A44" s="40">
        <v>1041</v>
      </c>
      <c r="B44" s="40" t="s">
        <v>246</v>
      </c>
      <c r="C44" s="40" t="s">
        <v>216</v>
      </c>
      <c r="D44" s="40" t="s">
        <v>274</v>
      </c>
      <c r="E44" s="40" t="s">
        <v>275</v>
      </c>
      <c r="F44" s="40" t="s">
        <v>1579</v>
      </c>
      <c r="G44" s="40" t="s">
        <v>1610</v>
      </c>
      <c r="H44" s="40">
        <v>5430</v>
      </c>
      <c r="I44">
        <v>1041</v>
      </c>
      <c r="J44" t="s">
        <v>262</v>
      </c>
      <c r="K44">
        <v>1</v>
      </c>
      <c r="L44">
        <v>250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41</v>
      </c>
      <c r="T44">
        <v>2023</v>
      </c>
      <c r="U44" t="s">
        <v>245</v>
      </c>
    </row>
    <row r="45" spans="1:21" x14ac:dyDescent="0.25">
      <c r="A45" s="40">
        <v>1063</v>
      </c>
      <c r="B45" s="40" t="s">
        <v>246</v>
      </c>
      <c r="C45" s="40" t="s">
        <v>276</v>
      </c>
      <c r="D45" s="40" t="s">
        <v>277</v>
      </c>
      <c r="E45" s="40" t="s">
        <v>278</v>
      </c>
      <c r="F45" s="40" t="s">
        <v>1577</v>
      </c>
      <c r="G45" s="40" t="s">
        <v>1614</v>
      </c>
      <c r="H45" s="40">
        <v>5431</v>
      </c>
      <c r="I45">
        <v>1063</v>
      </c>
      <c r="J45" t="s">
        <v>262</v>
      </c>
      <c r="K45">
        <v>1</v>
      </c>
      <c r="L45">
        <v>300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63</v>
      </c>
      <c r="T45">
        <v>2023</v>
      </c>
      <c r="U45" t="s">
        <v>245</v>
      </c>
    </row>
    <row r="46" spans="1:21" x14ac:dyDescent="0.25">
      <c r="A46" s="40">
        <v>1042</v>
      </c>
      <c r="B46" s="40" t="s">
        <v>246</v>
      </c>
      <c r="C46" s="40" t="s">
        <v>217</v>
      </c>
      <c r="D46" s="40" t="s">
        <v>279</v>
      </c>
      <c r="E46" s="40" t="s">
        <v>280</v>
      </c>
      <c r="F46" s="40" t="s">
        <v>1579</v>
      </c>
      <c r="G46" s="40" t="s">
        <v>1610</v>
      </c>
      <c r="H46" s="40">
        <v>5432</v>
      </c>
      <c r="I46">
        <v>1042</v>
      </c>
      <c r="J46" t="s">
        <v>262</v>
      </c>
      <c r="K46">
        <v>1</v>
      </c>
      <c r="L46">
        <v>600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42</v>
      </c>
      <c r="T46">
        <v>2023</v>
      </c>
      <c r="U46" t="s">
        <v>245</v>
      </c>
    </row>
    <row r="47" spans="1:21" x14ac:dyDescent="0.25">
      <c r="A47" s="40">
        <v>1043</v>
      </c>
      <c r="B47" s="40" t="s">
        <v>246</v>
      </c>
      <c r="C47" s="40" t="s">
        <v>281</v>
      </c>
      <c r="D47" s="40" t="s">
        <v>282</v>
      </c>
      <c r="E47" s="40" t="s">
        <v>283</v>
      </c>
      <c r="F47" s="40" t="s">
        <v>1579</v>
      </c>
      <c r="G47" s="40" t="s">
        <v>1610</v>
      </c>
      <c r="H47" s="40">
        <v>5433</v>
      </c>
      <c r="I47">
        <v>1043</v>
      </c>
      <c r="J47" t="s">
        <v>262</v>
      </c>
      <c r="K47">
        <v>0</v>
      </c>
      <c r="L47">
        <v>0</v>
      </c>
      <c r="M47">
        <v>10</v>
      </c>
      <c r="N47">
        <v>10</v>
      </c>
      <c r="O47">
        <v>10</v>
      </c>
      <c r="P47">
        <v>10</v>
      </c>
      <c r="Q47">
        <v>10</v>
      </c>
      <c r="R47">
        <v>10</v>
      </c>
      <c r="S47">
        <v>43</v>
      </c>
      <c r="T47">
        <v>2023</v>
      </c>
      <c r="U47" t="s">
        <v>245</v>
      </c>
    </row>
    <row r="48" spans="1:21" x14ac:dyDescent="0.25">
      <c r="A48" s="40">
        <v>1064</v>
      </c>
      <c r="B48" s="40" t="s">
        <v>246</v>
      </c>
      <c r="C48" s="40" t="s">
        <v>284</v>
      </c>
      <c r="D48" s="40" t="s">
        <v>285</v>
      </c>
      <c r="E48" s="40" t="s">
        <v>286</v>
      </c>
      <c r="F48" s="40" t="s">
        <v>1579</v>
      </c>
      <c r="G48" s="40" t="s">
        <v>1610</v>
      </c>
      <c r="H48" s="40">
        <v>5434</v>
      </c>
      <c r="I48">
        <v>1064</v>
      </c>
      <c r="J48" t="s">
        <v>262</v>
      </c>
      <c r="K48">
        <v>1</v>
      </c>
      <c r="L48">
        <v>150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64</v>
      </c>
      <c r="T48">
        <v>2023</v>
      </c>
      <c r="U48" t="s">
        <v>245</v>
      </c>
    </row>
    <row r="49" spans="1:21" x14ac:dyDescent="0.25">
      <c r="A49" s="40">
        <v>1044</v>
      </c>
      <c r="B49" s="40" t="s">
        <v>246</v>
      </c>
      <c r="C49" s="40" t="s">
        <v>287</v>
      </c>
      <c r="D49" s="40" t="s">
        <v>288</v>
      </c>
      <c r="E49" s="40" t="s">
        <v>289</v>
      </c>
      <c r="F49" s="40" t="s">
        <v>1577</v>
      </c>
      <c r="G49" s="40" t="s">
        <v>1614</v>
      </c>
      <c r="H49" s="40">
        <v>5435</v>
      </c>
      <c r="I49">
        <v>1044</v>
      </c>
      <c r="J49" t="s">
        <v>262</v>
      </c>
      <c r="K49">
        <v>0</v>
      </c>
      <c r="L49">
        <v>0</v>
      </c>
      <c r="M49">
        <v>200</v>
      </c>
      <c r="N49">
        <v>200</v>
      </c>
      <c r="O49">
        <v>200</v>
      </c>
      <c r="P49">
        <v>200</v>
      </c>
      <c r="Q49">
        <v>200</v>
      </c>
      <c r="R49">
        <v>200</v>
      </c>
      <c r="S49">
        <v>44</v>
      </c>
      <c r="T49">
        <v>2023</v>
      </c>
      <c r="U49" t="s">
        <v>245</v>
      </c>
    </row>
    <row r="50" spans="1:21" x14ac:dyDescent="0.25">
      <c r="A50" s="40">
        <v>1045</v>
      </c>
      <c r="B50" s="40" t="s">
        <v>246</v>
      </c>
      <c r="C50" s="40" t="s">
        <v>290</v>
      </c>
      <c r="D50" s="40" t="s">
        <v>291</v>
      </c>
      <c r="E50" s="40" t="s">
        <v>292</v>
      </c>
      <c r="F50" s="40" t="s">
        <v>1577</v>
      </c>
      <c r="G50" s="40" t="s">
        <v>1614</v>
      </c>
      <c r="H50" s="40">
        <v>5436</v>
      </c>
      <c r="I50">
        <v>1045</v>
      </c>
      <c r="J50" t="s">
        <v>262</v>
      </c>
      <c r="K50">
        <v>0</v>
      </c>
      <c r="L50">
        <v>0</v>
      </c>
      <c r="M50">
        <v>310</v>
      </c>
      <c r="N50">
        <v>310</v>
      </c>
      <c r="O50">
        <v>310</v>
      </c>
      <c r="P50">
        <v>310</v>
      </c>
      <c r="Q50">
        <v>310</v>
      </c>
      <c r="R50">
        <v>310</v>
      </c>
      <c r="S50">
        <v>45</v>
      </c>
      <c r="T50">
        <v>2023</v>
      </c>
      <c r="U50" t="s">
        <v>245</v>
      </c>
    </row>
    <row r="51" spans="1:21" x14ac:dyDescent="0.25">
      <c r="A51" s="40">
        <v>1046</v>
      </c>
      <c r="B51" s="40" t="s">
        <v>246</v>
      </c>
      <c r="C51" s="40" t="s">
        <v>293</v>
      </c>
      <c r="D51" s="40" t="s">
        <v>294</v>
      </c>
      <c r="E51" s="40" t="s">
        <v>296</v>
      </c>
      <c r="F51" s="40" t="s">
        <v>295</v>
      </c>
      <c r="G51" s="40" t="s">
        <v>295</v>
      </c>
      <c r="H51" s="40">
        <v>5437</v>
      </c>
      <c r="I51">
        <v>1046</v>
      </c>
      <c r="J51" t="s">
        <v>262</v>
      </c>
      <c r="K51">
        <v>1</v>
      </c>
      <c r="L51">
        <v>48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46</v>
      </c>
      <c r="T51">
        <v>2023</v>
      </c>
      <c r="U51" t="s">
        <v>245</v>
      </c>
    </row>
    <row r="52" spans="1:21" x14ac:dyDescent="0.25">
      <c r="A52" s="40">
        <v>1047</v>
      </c>
      <c r="B52" s="40" t="s">
        <v>246</v>
      </c>
      <c r="C52" s="40" t="s">
        <v>297</v>
      </c>
      <c r="D52" s="40" t="s">
        <v>298</v>
      </c>
      <c r="E52" s="40" t="s">
        <v>299</v>
      </c>
      <c r="F52" s="40" t="s">
        <v>1579</v>
      </c>
      <c r="G52" s="40" t="s">
        <v>1610</v>
      </c>
      <c r="H52" s="40">
        <v>5438</v>
      </c>
      <c r="I52">
        <v>1047</v>
      </c>
      <c r="J52" t="s">
        <v>262</v>
      </c>
      <c r="K52">
        <v>0</v>
      </c>
      <c r="L52">
        <v>0</v>
      </c>
      <c r="M52">
        <v>54</v>
      </c>
      <c r="N52">
        <v>54</v>
      </c>
      <c r="O52">
        <v>54</v>
      </c>
      <c r="P52">
        <v>54</v>
      </c>
      <c r="Q52">
        <v>54</v>
      </c>
      <c r="R52">
        <v>54</v>
      </c>
      <c r="S52">
        <v>47</v>
      </c>
      <c r="T52">
        <v>2023</v>
      </c>
      <c r="U52" t="s">
        <v>245</v>
      </c>
    </row>
    <row r="53" spans="1:21" x14ac:dyDescent="0.25">
      <c r="A53" s="40">
        <v>1048</v>
      </c>
      <c r="B53" s="40" t="s">
        <v>246</v>
      </c>
      <c r="C53" s="40" t="s">
        <v>300</v>
      </c>
      <c r="D53" s="40" t="s">
        <v>301</v>
      </c>
      <c r="E53" s="40" t="s">
        <v>302</v>
      </c>
      <c r="F53" s="40" t="s">
        <v>1612</v>
      </c>
      <c r="G53" s="40" t="s">
        <v>1613</v>
      </c>
      <c r="H53" s="40">
        <v>5439</v>
      </c>
      <c r="I53">
        <v>1048</v>
      </c>
      <c r="J53" t="s">
        <v>262</v>
      </c>
      <c r="K53">
        <v>1</v>
      </c>
      <c r="L53">
        <v>30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48</v>
      </c>
      <c r="T53">
        <v>2023</v>
      </c>
      <c r="U53" t="s">
        <v>245</v>
      </c>
    </row>
    <row r="54" spans="1:21" x14ac:dyDescent="0.25">
      <c r="A54" s="40">
        <v>1049</v>
      </c>
      <c r="B54" s="40" t="s">
        <v>246</v>
      </c>
      <c r="C54" s="40" t="s">
        <v>303</v>
      </c>
      <c r="D54" s="40" t="s">
        <v>304</v>
      </c>
      <c r="E54" s="40" t="s">
        <v>305</v>
      </c>
      <c r="F54" s="40" t="s">
        <v>1612</v>
      </c>
      <c r="G54" s="40" t="s">
        <v>1613</v>
      </c>
      <c r="H54" s="40">
        <v>5440</v>
      </c>
      <c r="I54">
        <v>1049</v>
      </c>
      <c r="J54" t="s">
        <v>262</v>
      </c>
      <c r="K54">
        <v>1</v>
      </c>
      <c r="L54">
        <v>55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49</v>
      </c>
      <c r="T54">
        <v>2023</v>
      </c>
      <c r="U54" t="s">
        <v>245</v>
      </c>
    </row>
    <row r="55" spans="1:21" x14ac:dyDescent="0.25">
      <c r="A55" s="40">
        <v>1050</v>
      </c>
      <c r="B55" s="40" t="s">
        <v>246</v>
      </c>
      <c r="C55" s="40" t="s">
        <v>306</v>
      </c>
      <c r="D55" s="40" t="s">
        <v>307</v>
      </c>
      <c r="E55" s="40" t="s">
        <v>308</v>
      </c>
      <c r="F55" s="40" t="s">
        <v>1612</v>
      </c>
      <c r="G55" s="40" t="s">
        <v>1613</v>
      </c>
      <c r="H55" s="40">
        <v>5441</v>
      </c>
      <c r="I55">
        <v>1050</v>
      </c>
      <c r="J55" t="s">
        <v>262</v>
      </c>
      <c r="K55">
        <v>1</v>
      </c>
      <c r="L55">
        <v>80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50</v>
      </c>
      <c r="T55">
        <v>2023</v>
      </c>
      <c r="U55" t="s">
        <v>245</v>
      </c>
    </row>
    <row r="56" spans="1:21" x14ac:dyDescent="0.25">
      <c r="A56" s="40">
        <v>1051</v>
      </c>
      <c r="B56" s="40" t="s">
        <v>246</v>
      </c>
      <c r="C56" s="40" t="s">
        <v>309</v>
      </c>
      <c r="D56" s="40" t="s">
        <v>310</v>
      </c>
      <c r="E56" s="40" t="s">
        <v>311</v>
      </c>
      <c r="F56" s="40" t="s">
        <v>1577</v>
      </c>
      <c r="G56" s="40" t="s">
        <v>1614</v>
      </c>
      <c r="H56" s="40">
        <v>5442</v>
      </c>
      <c r="I56">
        <v>1051</v>
      </c>
      <c r="J56" t="s">
        <v>262</v>
      </c>
      <c r="K56">
        <v>1</v>
      </c>
      <c r="L56">
        <v>1981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51</v>
      </c>
      <c r="T56">
        <v>2023</v>
      </c>
      <c r="U56" t="s">
        <v>245</v>
      </c>
    </row>
    <row r="57" spans="1:21" x14ac:dyDescent="0.25">
      <c r="A57" s="40">
        <v>1052</v>
      </c>
      <c r="B57" s="40" t="s">
        <v>246</v>
      </c>
      <c r="C57" s="40" t="s">
        <v>312</v>
      </c>
      <c r="D57" s="40" t="s">
        <v>313</v>
      </c>
      <c r="E57" s="40" t="s">
        <v>314</v>
      </c>
      <c r="F57" s="40" t="s">
        <v>1577</v>
      </c>
      <c r="G57" s="40" t="s">
        <v>1614</v>
      </c>
      <c r="H57" s="40">
        <v>5443</v>
      </c>
      <c r="I57">
        <v>1052</v>
      </c>
      <c r="J57" t="s">
        <v>262</v>
      </c>
      <c r="K57">
        <v>0</v>
      </c>
      <c r="L57">
        <v>0</v>
      </c>
      <c r="M57">
        <v>1.5</v>
      </c>
      <c r="N57">
        <v>1.5</v>
      </c>
      <c r="O57">
        <v>1.5</v>
      </c>
      <c r="P57">
        <v>1.5</v>
      </c>
      <c r="Q57">
        <v>1.5</v>
      </c>
      <c r="R57">
        <v>1.5</v>
      </c>
      <c r="S57">
        <v>52</v>
      </c>
      <c r="T57">
        <v>2023</v>
      </c>
      <c r="U57" t="s">
        <v>245</v>
      </c>
    </row>
    <row r="58" spans="1:21" x14ac:dyDescent="0.25">
      <c r="A58" s="40">
        <v>1053</v>
      </c>
      <c r="B58" s="40" t="s">
        <v>246</v>
      </c>
      <c r="C58" s="40" t="s">
        <v>315</v>
      </c>
      <c r="D58" s="40" t="s">
        <v>316</v>
      </c>
      <c r="E58" s="40" t="s">
        <v>317</v>
      </c>
      <c r="F58" s="40" t="s">
        <v>1577</v>
      </c>
      <c r="G58" s="40" t="s">
        <v>1614</v>
      </c>
      <c r="H58" s="40">
        <v>5444</v>
      </c>
      <c r="I58">
        <v>1053</v>
      </c>
      <c r="J58" t="s">
        <v>262</v>
      </c>
      <c r="K58">
        <v>10</v>
      </c>
      <c r="L58">
        <v>500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53</v>
      </c>
      <c r="T58">
        <v>2023</v>
      </c>
      <c r="U58" t="s">
        <v>245</v>
      </c>
    </row>
    <row r="59" spans="1:21" x14ac:dyDescent="0.25">
      <c r="A59" s="40">
        <v>1054</v>
      </c>
      <c r="B59" s="40" t="s">
        <v>246</v>
      </c>
      <c r="C59" s="40" t="s">
        <v>318</v>
      </c>
      <c r="D59" s="40" t="s">
        <v>319</v>
      </c>
      <c r="E59" s="40" t="s">
        <v>320</v>
      </c>
      <c r="F59" s="40" t="s">
        <v>1577</v>
      </c>
      <c r="G59" s="40" t="s">
        <v>1614</v>
      </c>
      <c r="H59" s="40">
        <v>5445</v>
      </c>
      <c r="I59">
        <v>1054</v>
      </c>
      <c r="J59" t="s">
        <v>262</v>
      </c>
      <c r="K59">
        <v>10</v>
      </c>
      <c r="L59">
        <v>500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54</v>
      </c>
      <c r="T59">
        <v>2023</v>
      </c>
      <c r="U59" t="s">
        <v>245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5"/>
  <sheetViews>
    <sheetView workbookViewId="0">
      <selection activeCell="E19" sqref="E19"/>
    </sheetView>
  </sheetViews>
  <sheetFormatPr baseColWidth="10" defaultRowHeight="15" x14ac:dyDescent="0.25"/>
  <cols>
    <col min="2" max="2" width="37.28515625" customWidth="1"/>
    <col min="3" max="3" width="21.28515625" bestFit="1" customWidth="1"/>
  </cols>
  <sheetData>
    <row r="1" spans="1:4" x14ac:dyDescent="0.25">
      <c r="A1" t="s">
        <v>225</v>
      </c>
      <c r="B1" t="s">
        <v>224</v>
      </c>
      <c r="C1" t="s">
        <v>583</v>
      </c>
      <c r="D1" t="s">
        <v>584</v>
      </c>
    </row>
    <row r="2" spans="1:4" x14ac:dyDescent="0.25">
      <c r="A2">
        <v>1001</v>
      </c>
      <c r="B2" t="s">
        <v>229</v>
      </c>
      <c r="C2" t="str">
        <f>A2&amp;"_"&amp;B2</f>
        <v>1001_BEITRAG_TAL</v>
      </c>
      <c r="D2">
        <v>0</v>
      </c>
    </row>
    <row r="3" spans="1:4" x14ac:dyDescent="0.25">
      <c r="A3">
        <v>1002</v>
      </c>
      <c r="B3" t="s">
        <v>229</v>
      </c>
      <c r="C3" t="str">
        <f t="shared" ref="C3:C66" si="0">A3&amp;"_"&amp;B3</f>
        <v>1002_BEITRAG_TAL</v>
      </c>
      <c r="D3">
        <v>7</v>
      </c>
    </row>
    <row r="4" spans="1:4" x14ac:dyDescent="0.25">
      <c r="A4">
        <v>1003</v>
      </c>
      <c r="B4" t="s">
        <v>229</v>
      </c>
      <c r="C4" t="str">
        <f t="shared" si="0"/>
        <v>1003_BEITRAG_TAL</v>
      </c>
      <c r="D4">
        <v>0</v>
      </c>
    </row>
    <row r="5" spans="1:4" x14ac:dyDescent="0.25">
      <c r="A5">
        <v>1004</v>
      </c>
      <c r="B5" t="s">
        <v>229</v>
      </c>
      <c r="C5" t="str">
        <f t="shared" si="0"/>
        <v>1004_BEITRAG_TAL</v>
      </c>
      <c r="D5">
        <v>0</v>
      </c>
    </row>
    <row r="6" spans="1:4" x14ac:dyDescent="0.25">
      <c r="A6">
        <v>1005</v>
      </c>
      <c r="B6" t="s">
        <v>229</v>
      </c>
      <c r="C6" t="str">
        <f t="shared" si="0"/>
        <v>1005_BEITRAG_TAL</v>
      </c>
      <c r="D6">
        <v>0.5</v>
      </c>
    </row>
    <row r="7" spans="1:4" x14ac:dyDescent="0.25">
      <c r="A7">
        <v>1006</v>
      </c>
      <c r="B7" t="s">
        <v>229</v>
      </c>
      <c r="C7" t="str">
        <f t="shared" si="0"/>
        <v>1006_BEITRAG_TAL</v>
      </c>
      <c r="D7">
        <v>2.5</v>
      </c>
    </row>
    <row r="8" spans="1:4" x14ac:dyDescent="0.25">
      <c r="A8">
        <v>1007</v>
      </c>
      <c r="B8" t="s">
        <v>229</v>
      </c>
      <c r="C8" t="str">
        <f t="shared" si="0"/>
        <v>1007_BEITRAG_TAL</v>
      </c>
      <c r="D8">
        <v>4</v>
      </c>
    </row>
    <row r="9" spans="1:4" x14ac:dyDescent="0.25">
      <c r="A9">
        <v>1008</v>
      </c>
      <c r="B9" t="s">
        <v>229</v>
      </c>
      <c r="C9" t="str">
        <f t="shared" si="0"/>
        <v>1008_BEITRAG_TAL</v>
      </c>
      <c r="D9">
        <v>300</v>
      </c>
    </row>
    <row r="10" spans="1:4" x14ac:dyDescent="0.25">
      <c r="A10">
        <v>1009</v>
      </c>
      <c r="B10" t="s">
        <v>229</v>
      </c>
      <c r="C10" t="str">
        <f t="shared" si="0"/>
        <v>1009_BEITRAG_TAL</v>
      </c>
      <c r="D10">
        <v>200</v>
      </c>
    </row>
    <row r="11" spans="1:4" x14ac:dyDescent="0.25">
      <c r="A11">
        <v>1010</v>
      </c>
      <c r="B11" t="s">
        <v>229</v>
      </c>
      <c r="C11" t="str">
        <f t="shared" si="0"/>
        <v>1010_BEITRAG_TAL</v>
      </c>
      <c r="D11">
        <v>300</v>
      </c>
    </row>
    <row r="12" spans="1:4" x14ac:dyDescent="0.25">
      <c r="A12">
        <v>1011</v>
      </c>
      <c r="B12" t="s">
        <v>229</v>
      </c>
      <c r="C12" t="str">
        <f t="shared" si="0"/>
        <v>1011_BEITRAG_TAL</v>
      </c>
      <c r="D12">
        <v>0</v>
      </c>
    </row>
    <row r="13" spans="1:4" x14ac:dyDescent="0.25">
      <c r="A13">
        <v>1058</v>
      </c>
      <c r="B13" t="s">
        <v>229</v>
      </c>
      <c r="C13" t="str">
        <f t="shared" si="0"/>
        <v>1058_BEITRAG_TAL</v>
      </c>
      <c r="D13">
        <v>200</v>
      </c>
    </row>
    <row r="14" spans="1:4" x14ac:dyDescent="0.25">
      <c r="A14">
        <v>1012</v>
      </c>
      <c r="B14" t="s">
        <v>229</v>
      </c>
      <c r="C14" t="str">
        <f t="shared" si="0"/>
        <v>1012_BEITRAG_TAL</v>
      </c>
      <c r="D14">
        <v>0</v>
      </c>
    </row>
    <row r="15" spans="1:4" x14ac:dyDescent="0.25">
      <c r="A15">
        <v>1013</v>
      </c>
      <c r="B15" t="s">
        <v>229</v>
      </c>
      <c r="C15" t="str">
        <f t="shared" si="0"/>
        <v>1013_BEITRAG_TAL</v>
      </c>
      <c r="D15">
        <v>3.5</v>
      </c>
    </row>
    <row r="16" spans="1:4" x14ac:dyDescent="0.25">
      <c r="A16">
        <v>1014</v>
      </c>
      <c r="B16" t="s">
        <v>229</v>
      </c>
      <c r="C16" t="str">
        <f t="shared" si="0"/>
        <v>1014_BEITRAG_TAL</v>
      </c>
      <c r="D16">
        <v>6</v>
      </c>
    </row>
    <row r="17" spans="1:4" x14ac:dyDescent="0.25">
      <c r="A17">
        <v>1015</v>
      </c>
      <c r="B17" t="s">
        <v>229</v>
      </c>
      <c r="C17" t="str">
        <f t="shared" si="0"/>
        <v>1015_BEITRAG_TAL</v>
      </c>
      <c r="D17">
        <v>15</v>
      </c>
    </row>
    <row r="18" spans="1:4" x14ac:dyDescent="0.25">
      <c r="A18">
        <v>1016</v>
      </c>
      <c r="B18" t="s">
        <v>229</v>
      </c>
      <c r="C18" t="str">
        <f t="shared" si="0"/>
        <v>1016_BEITRAG_TAL</v>
      </c>
      <c r="D18">
        <v>32</v>
      </c>
    </row>
    <row r="19" spans="1:4" x14ac:dyDescent="0.25">
      <c r="A19">
        <v>1061</v>
      </c>
      <c r="B19" t="s">
        <v>229</v>
      </c>
      <c r="C19" t="str">
        <f t="shared" si="0"/>
        <v>1061_BEITRAG_TAL</v>
      </c>
      <c r="D19">
        <v>16</v>
      </c>
    </row>
    <row r="20" spans="1:4" x14ac:dyDescent="0.25">
      <c r="A20">
        <v>1017</v>
      </c>
      <c r="B20" t="s">
        <v>229</v>
      </c>
      <c r="C20" t="str">
        <f t="shared" si="0"/>
        <v>1017_BEITRAG_TAL</v>
      </c>
      <c r="D20">
        <v>15</v>
      </c>
    </row>
    <row r="21" spans="1:4" x14ac:dyDescent="0.25">
      <c r="A21">
        <v>1018</v>
      </c>
      <c r="B21" t="s">
        <v>229</v>
      </c>
      <c r="C21" t="str">
        <f t="shared" si="0"/>
        <v>1018_BEITRAG_TAL</v>
      </c>
      <c r="D21">
        <v>18</v>
      </c>
    </row>
    <row r="22" spans="1:4" x14ac:dyDescent="0.25">
      <c r="A22">
        <v>1019</v>
      </c>
      <c r="B22" t="s">
        <v>229</v>
      </c>
      <c r="C22" t="str">
        <f t="shared" si="0"/>
        <v>1019_BEITRAG_TAL</v>
      </c>
      <c r="D22">
        <v>0.2</v>
      </c>
    </row>
    <row r="23" spans="1:4" x14ac:dyDescent="0.25">
      <c r="A23">
        <v>1059</v>
      </c>
      <c r="B23" t="s">
        <v>229</v>
      </c>
      <c r="C23" t="str">
        <f t="shared" si="0"/>
        <v>1059_BEITRAG_TAL</v>
      </c>
      <c r="D23">
        <v>0.4</v>
      </c>
    </row>
    <row r="24" spans="1:4" x14ac:dyDescent="0.25">
      <c r="A24">
        <v>1020</v>
      </c>
      <c r="B24" t="s">
        <v>229</v>
      </c>
      <c r="C24" t="str">
        <f t="shared" si="0"/>
        <v>1020_BEITRAG_TAL</v>
      </c>
      <c r="D24">
        <v>5</v>
      </c>
    </row>
    <row r="25" spans="1:4" x14ac:dyDescent="0.25">
      <c r="A25">
        <v>1021</v>
      </c>
      <c r="B25" t="s">
        <v>229</v>
      </c>
      <c r="C25" t="str">
        <f t="shared" si="0"/>
        <v>1021_BEITRAG_TAL</v>
      </c>
      <c r="D25">
        <v>6</v>
      </c>
    </row>
    <row r="26" spans="1:4" x14ac:dyDescent="0.25">
      <c r="A26">
        <v>1022</v>
      </c>
      <c r="B26" t="s">
        <v>229</v>
      </c>
      <c r="C26" t="str">
        <f t="shared" si="0"/>
        <v>1022_BEITRAG_TAL</v>
      </c>
      <c r="D26">
        <v>4</v>
      </c>
    </row>
    <row r="27" spans="1:4" x14ac:dyDescent="0.25">
      <c r="A27">
        <v>1023</v>
      </c>
      <c r="B27" t="s">
        <v>229</v>
      </c>
      <c r="C27" t="str">
        <f t="shared" si="0"/>
        <v>1023_BEITRAG_TAL</v>
      </c>
      <c r="D27">
        <v>1</v>
      </c>
    </row>
    <row r="28" spans="1:4" x14ac:dyDescent="0.25">
      <c r="A28">
        <v>1024</v>
      </c>
      <c r="B28" t="s">
        <v>229</v>
      </c>
      <c r="C28" t="str">
        <f t="shared" si="0"/>
        <v>1024_BEITRAG_TAL</v>
      </c>
      <c r="D28">
        <v>7.5</v>
      </c>
    </row>
    <row r="29" spans="1:4" x14ac:dyDescent="0.25">
      <c r="A29">
        <v>1033</v>
      </c>
      <c r="B29" t="s">
        <v>229</v>
      </c>
      <c r="C29" t="str">
        <f t="shared" si="0"/>
        <v>1033_BEITRAG_TAL</v>
      </c>
      <c r="D29">
        <v>18</v>
      </c>
    </row>
    <row r="30" spans="1:4" x14ac:dyDescent="0.25">
      <c r="A30">
        <v>1062</v>
      </c>
      <c r="B30" t="s">
        <v>229</v>
      </c>
      <c r="C30" t="str">
        <f t="shared" si="0"/>
        <v>1062_BEITRAG_TAL</v>
      </c>
      <c r="D30">
        <v>9</v>
      </c>
    </row>
    <row r="31" spans="1:4" x14ac:dyDescent="0.25">
      <c r="A31">
        <v>1025</v>
      </c>
      <c r="B31" t="s">
        <v>229</v>
      </c>
      <c r="C31" t="str">
        <f t="shared" si="0"/>
        <v>1025_BEITRAG_TAL</v>
      </c>
      <c r="D31">
        <v>6</v>
      </c>
    </row>
    <row r="32" spans="1:4" x14ac:dyDescent="0.25">
      <c r="A32">
        <v>1026</v>
      </c>
      <c r="B32" t="s">
        <v>229</v>
      </c>
      <c r="C32" t="str">
        <f t="shared" si="0"/>
        <v>1026_BEITRAG_TAL</v>
      </c>
      <c r="D32">
        <v>2</v>
      </c>
    </row>
    <row r="33" spans="1:4" x14ac:dyDescent="0.25">
      <c r="A33">
        <v>1027</v>
      </c>
      <c r="B33" t="s">
        <v>229</v>
      </c>
      <c r="C33" t="str">
        <f t="shared" si="0"/>
        <v>1027_BEITRAG_TAL</v>
      </c>
      <c r="D33">
        <v>2</v>
      </c>
    </row>
    <row r="34" spans="1:4" x14ac:dyDescent="0.25">
      <c r="A34">
        <v>1028</v>
      </c>
      <c r="B34" t="s">
        <v>229</v>
      </c>
      <c r="C34" t="str">
        <f t="shared" si="0"/>
        <v>1028_BEITRAG_TAL</v>
      </c>
      <c r="D34">
        <v>5</v>
      </c>
    </row>
    <row r="35" spans="1:4" x14ac:dyDescent="0.25">
      <c r="A35">
        <v>1029</v>
      </c>
      <c r="B35" t="s">
        <v>229</v>
      </c>
      <c r="C35" t="str">
        <f t="shared" si="0"/>
        <v>1029_BEITRAG_TAL</v>
      </c>
      <c r="D35">
        <v>15</v>
      </c>
    </row>
    <row r="36" spans="1:4" x14ac:dyDescent="0.25">
      <c r="A36">
        <v>1030</v>
      </c>
      <c r="B36" t="s">
        <v>229</v>
      </c>
      <c r="C36" t="str">
        <f t="shared" si="0"/>
        <v>1030_BEITRAG_TAL</v>
      </c>
      <c r="D36">
        <v>3</v>
      </c>
    </row>
    <row r="37" spans="1:4" x14ac:dyDescent="0.25">
      <c r="A37">
        <v>1060</v>
      </c>
      <c r="B37" t="s">
        <v>229</v>
      </c>
      <c r="C37" t="str">
        <f t="shared" si="0"/>
        <v>1060_BEITRAG_TAL</v>
      </c>
      <c r="D37">
        <v>3</v>
      </c>
    </row>
    <row r="38" spans="1:4" x14ac:dyDescent="0.25">
      <c r="A38">
        <v>1031</v>
      </c>
      <c r="B38" t="s">
        <v>229</v>
      </c>
      <c r="C38" t="str">
        <f t="shared" si="0"/>
        <v>1031_BEITRAG_TAL</v>
      </c>
      <c r="D38">
        <v>6</v>
      </c>
    </row>
    <row r="39" spans="1:4" x14ac:dyDescent="0.25">
      <c r="A39">
        <v>1032</v>
      </c>
      <c r="B39" t="s">
        <v>229</v>
      </c>
      <c r="C39" t="str">
        <f t="shared" si="0"/>
        <v>1032_BEITRAG_TAL</v>
      </c>
      <c r="D39">
        <v>100</v>
      </c>
    </row>
    <row r="40" spans="1:4" x14ac:dyDescent="0.25">
      <c r="A40">
        <v>1037</v>
      </c>
      <c r="B40" t="s">
        <v>229</v>
      </c>
      <c r="C40" t="str">
        <f t="shared" si="0"/>
        <v>1037_BEITRAG_TAL</v>
      </c>
      <c r="D40">
        <v>0</v>
      </c>
    </row>
    <row r="41" spans="1:4" x14ac:dyDescent="0.25">
      <c r="A41">
        <v>1038</v>
      </c>
      <c r="B41" t="s">
        <v>229</v>
      </c>
      <c r="C41" t="str">
        <f t="shared" si="0"/>
        <v>1038_BEITRAG_TAL</v>
      </c>
      <c r="D41">
        <v>0</v>
      </c>
    </row>
    <row r="42" spans="1:4" x14ac:dyDescent="0.25">
      <c r="A42">
        <v>1039</v>
      </c>
      <c r="B42" t="s">
        <v>229</v>
      </c>
      <c r="C42" t="str">
        <f t="shared" si="0"/>
        <v>1039_BEITRAG_TAL</v>
      </c>
      <c r="D42">
        <v>0</v>
      </c>
    </row>
    <row r="43" spans="1:4" x14ac:dyDescent="0.25">
      <c r="A43">
        <v>1040</v>
      </c>
      <c r="B43" t="s">
        <v>229</v>
      </c>
      <c r="C43" t="str">
        <f t="shared" si="0"/>
        <v>1040_BEITRAG_TAL</v>
      </c>
      <c r="D43">
        <v>0</v>
      </c>
    </row>
    <row r="44" spans="1:4" x14ac:dyDescent="0.25">
      <c r="A44">
        <v>1041</v>
      </c>
      <c r="B44" t="s">
        <v>229</v>
      </c>
      <c r="C44" t="str">
        <f t="shared" si="0"/>
        <v>1041_BEITRAG_TAL</v>
      </c>
      <c r="D44">
        <v>0</v>
      </c>
    </row>
    <row r="45" spans="1:4" x14ac:dyDescent="0.25">
      <c r="A45">
        <v>1063</v>
      </c>
      <c r="B45" t="s">
        <v>229</v>
      </c>
      <c r="C45" t="str">
        <f t="shared" si="0"/>
        <v>1063_BEITRAG_TAL</v>
      </c>
      <c r="D45">
        <v>0</v>
      </c>
    </row>
    <row r="46" spans="1:4" x14ac:dyDescent="0.25">
      <c r="A46">
        <v>1042</v>
      </c>
      <c r="B46" t="s">
        <v>229</v>
      </c>
      <c r="C46" t="str">
        <f t="shared" si="0"/>
        <v>1042_BEITRAG_TAL</v>
      </c>
      <c r="D46">
        <v>0</v>
      </c>
    </row>
    <row r="47" spans="1:4" x14ac:dyDescent="0.25">
      <c r="A47">
        <v>1043</v>
      </c>
      <c r="B47" t="s">
        <v>229</v>
      </c>
      <c r="C47" t="str">
        <f t="shared" si="0"/>
        <v>1043_BEITRAG_TAL</v>
      </c>
      <c r="D47">
        <v>10</v>
      </c>
    </row>
    <row r="48" spans="1:4" x14ac:dyDescent="0.25">
      <c r="A48">
        <v>1064</v>
      </c>
      <c r="B48" t="s">
        <v>229</v>
      </c>
      <c r="C48" t="str">
        <f t="shared" si="0"/>
        <v>1064_BEITRAG_TAL</v>
      </c>
      <c r="D48">
        <v>0</v>
      </c>
    </row>
    <row r="49" spans="1:4" x14ac:dyDescent="0.25">
      <c r="A49">
        <v>1044</v>
      </c>
      <c r="B49" t="s">
        <v>229</v>
      </c>
      <c r="C49" t="str">
        <f t="shared" si="0"/>
        <v>1044_BEITRAG_TAL</v>
      </c>
      <c r="D49">
        <v>200</v>
      </c>
    </row>
    <row r="50" spans="1:4" x14ac:dyDescent="0.25">
      <c r="A50">
        <v>1045</v>
      </c>
      <c r="B50" t="s">
        <v>229</v>
      </c>
      <c r="C50" t="str">
        <f t="shared" si="0"/>
        <v>1045_BEITRAG_TAL</v>
      </c>
      <c r="D50">
        <v>310</v>
      </c>
    </row>
    <row r="51" spans="1:4" x14ac:dyDescent="0.25">
      <c r="A51">
        <v>1046</v>
      </c>
      <c r="B51" t="s">
        <v>229</v>
      </c>
      <c r="C51" t="str">
        <f t="shared" si="0"/>
        <v>1046_BEITRAG_TAL</v>
      </c>
      <c r="D51">
        <v>0</v>
      </c>
    </row>
    <row r="52" spans="1:4" x14ac:dyDescent="0.25">
      <c r="A52">
        <v>1047</v>
      </c>
      <c r="B52" t="s">
        <v>229</v>
      </c>
      <c r="C52" t="str">
        <f t="shared" si="0"/>
        <v>1047_BEITRAG_TAL</v>
      </c>
      <c r="D52">
        <v>54</v>
      </c>
    </row>
    <row r="53" spans="1:4" x14ac:dyDescent="0.25">
      <c r="A53">
        <v>1048</v>
      </c>
      <c r="B53" t="s">
        <v>229</v>
      </c>
      <c r="C53" t="str">
        <f t="shared" si="0"/>
        <v>1048_BEITRAG_TAL</v>
      </c>
      <c r="D53">
        <v>0</v>
      </c>
    </row>
    <row r="54" spans="1:4" x14ac:dyDescent="0.25">
      <c r="A54">
        <v>1049</v>
      </c>
      <c r="B54" t="s">
        <v>229</v>
      </c>
      <c r="C54" t="str">
        <f t="shared" si="0"/>
        <v>1049_BEITRAG_TAL</v>
      </c>
      <c r="D54">
        <v>0</v>
      </c>
    </row>
    <row r="55" spans="1:4" x14ac:dyDescent="0.25">
      <c r="A55">
        <v>1050</v>
      </c>
      <c r="B55" t="s">
        <v>229</v>
      </c>
      <c r="C55" t="str">
        <f t="shared" si="0"/>
        <v>1050_BEITRAG_TAL</v>
      </c>
      <c r="D55">
        <v>0</v>
      </c>
    </row>
    <row r="56" spans="1:4" x14ac:dyDescent="0.25">
      <c r="A56">
        <v>1051</v>
      </c>
      <c r="B56" t="s">
        <v>229</v>
      </c>
      <c r="C56" t="str">
        <f t="shared" si="0"/>
        <v>1051_BEITRAG_TAL</v>
      </c>
      <c r="D56">
        <v>0</v>
      </c>
    </row>
    <row r="57" spans="1:4" x14ac:dyDescent="0.25">
      <c r="A57">
        <v>1052</v>
      </c>
      <c r="B57" t="s">
        <v>229</v>
      </c>
      <c r="C57" t="str">
        <f t="shared" si="0"/>
        <v>1052_BEITRAG_TAL</v>
      </c>
      <c r="D57">
        <v>1.5</v>
      </c>
    </row>
    <row r="58" spans="1:4" x14ac:dyDescent="0.25">
      <c r="A58">
        <v>1053</v>
      </c>
      <c r="B58" t="s">
        <v>229</v>
      </c>
      <c r="C58" t="str">
        <f t="shared" si="0"/>
        <v>1053_BEITRAG_TAL</v>
      </c>
      <c r="D58">
        <v>0</v>
      </c>
    </row>
    <row r="59" spans="1:4" x14ac:dyDescent="0.25">
      <c r="A59">
        <v>1054</v>
      </c>
      <c r="B59" t="s">
        <v>229</v>
      </c>
      <c r="C59" t="str">
        <f t="shared" si="0"/>
        <v>1054_BEITRAG_TAL</v>
      </c>
      <c r="D59">
        <v>0</v>
      </c>
    </row>
    <row r="60" spans="1:4" x14ac:dyDescent="0.25">
      <c r="A60">
        <v>1001</v>
      </c>
      <c r="B60" t="s">
        <v>231</v>
      </c>
      <c r="C60" t="str">
        <f t="shared" si="0"/>
        <v>1001_BEITRAG_BERG12</v>
      </c>
      <c r="D60">
        <v>5</v>
      </c>
    </row>
    <row r="61" spans="1:4" x14ac:dyDescent="0.25">
      <c r="A61">
        <v>1002</v>
      </c>
      <c r="B61" t="s">
        <v>231</v>
      </c>
      <c r="C61" t="str">
        <f t="shared" si="0"/>
        <v>1002_BEITRAG_BERG12</v>
      </c>
      <c r="D61">
        <v>19</v>
      </c>
    </row>
    <row r="62" spans="1:4" x14ac:dyDescent="0.25">
      <c r="A62">
        <v>1003</v>
      </c>
      <c r="B62" t="s">
        <v>231</v>
      </c>
      <c r="C62" t="str">
        <f t="shared" si="0"/>
        <v>1003_BEITRAG_BERG12</v>
      </c>
      <c r="D62">
        <v>3</v>
      </c>
    </row>
    <row r="63" spans="1:4" x14ac:dyDescent="0.25">
      <c r="A63">
        <v>1004</v>
      </c>
      <c r="B63" t="s">
        <v>231</v>
      </c>
      <c r="C63" t="str">
        <f t="shared" si="0"/>
        <v>1004_BEITRAG_BERG12</v>
      </c>
      <c r="D63">
        <v>4</v>
      </c>
    </row>
    <row r="64" spans="1:4" x14ac:dyDescent="0.25">
      <c r="A64">
        <v>1005</v>
      </c>
      <c r="B64" t="s">
        <v>231</v>
      </c>
      <c r="C64" t="str">
        <f t="shared" si="0"/>
        <v>1005_BEITRAG_BERG12</v>
      </c>
      <c r="D64">
        <v>0.5</v>
      </c>
    </row>
    <row r="65" spans="1:4" x14ac:dyDescent="0.25">
      <c r="A65">
        <v>1006</v>
      </c>
      <c r="B65" t="s">
        <v>231</v>
      </c>
      <c r="C65" t="str">
        <f t="shared" si="0"/>
        <v>1006_BEITRAG_BERG12</v>
      </c>
      <c r="D65">
        <v>2.5</v>
      </c>
    </row>
    <row r="66" spans="1:4" x14ac:dyDescent="0.25">
      <c r="A66">
        <v>1007</v>
      </c>
      <c r="B66" t="s">
        <v>231</v>
      </c>
      <c r="C66" t="str">
        <f t="shared" si="0"/>
        <v>1007_BEITRAG_BERG12</v>
      </c>
      <c r="D66">
        <v>4</v>
      </c>
    </row>
    <row r="67" spans="1:4" x14ac:dyDescent="0.25">
      <c r="A67">
        <v>1008</v>
      </c>
      <c r="B67" t="s">
        <v>231</v>
      </c>
      <c r="C67" t="str">
        <f t="shared" ref="C67:C130" si="1">A67&amp;"_"&amp;B67</f>
        <v>1008_BEITRAG_BERG12</v>
      </c>
      <c r="D67">
        <v>300</v>
      </c>
    </row>
    <row r="68" spans="1:4" x14ac:dyDescent="0.25">
      <c r="A68">
        <v>1009</v>
      </c>
      <c r="B68" t="s">
        <v>231</v>
      </c>
      <c r="C68" t="str">
        <f t="shared" si="1"/>
        <v>1009_BEITRAG_BERG12</v>
      </c>
      <c r="D68">
        <v>200</v>
      </c>
    </row>
    <row r="69" spans="1:4" x14ac:dyDescent="0.25">
      <c r="A69">
        <v>1010</v>
      </c>
      <c r="B69" t="s">
        <v>231</v>
      </c>
      <c r="C69" t="str">
        <f t="shared" si="1"/>
        <v>1010_BEITRAG_BERG12</v>
      </c>
      <c r="D69">
        <v>300</v>
      </c>
    </row>
    <row r="70" spans="1:4" x14ac:dyDescent="0.25">
      <c r="A70">
        <v>1011</v>
      </c>
      <c r="B70" t="s">
        <v>231</v>
      </c>
      <c r="C70" t="str">
        <f t="shared" si="1"/>
        <v>1011_BEITRAG_BERG12</v>
      </c>
      <c r="D70">
        <v>0</v>
      </c>
    </row>
    <row r="71" spans="1:4" x14ac:dyDescent="0.25">
      <c r="A71">
        <v>1058</v>
      </c>
      <c r="B71" t="s">
        <v>231</v>
      </c>
      <c r="C71" t="str">
        <f t="shared" si="1"/>
        <v>1058_BEITRAG_BERG12</v>
      </c>
      <c r="D71">
        <v>200</v>
      </c>
    </row>
    <row r="72" spans="1:4" x14ac:dyDescent="0.25">
      <c r="A72">
        <v>1012</v>
      </c>
      <c r="B72" t="s">
        <v>231</v>
      </c>
      <c r="C72" t="str">
        <f t="shared" si="1"/>
        <v>1012_BEITRAG_BERG12</v>
      </c>
      <c r="D72">
        <v>0</v>
      </c>
    </row>
    <row r="73" spans="1:4" x14ac:dyDescent="0.25">
      <c r="A73">
        <v>1013</v>
      </c>
      <c r="B73" t="s">
        <v>231</v>
      </c>
      <c r="C73" t="str">
        <f t="shared" si="1"/>
        <v>1013_BEITRAG_BERG12</v>
      </c>
      <c r="D73">
        <v>3.5</v>
      </c>
    </row>
    <row r="74" spans="1:4" x14ac:dyDescent="0.25">
      <c r="A74">
        <v>1014</v>
      </c>
      <c r="B74" t="s">
        <v>231</v>
      </c>
      <c r="C74" t="str">
        <f t="shared" si="1"/>
        <v>1014_BEITRAG_BERG12</v>
      </c>
      <c r="D74">
        <v>6</v>
      </c>
    </row>
    <row r="75" spans="1:4" x14ac:dyDescent="0.25">
      <c r="A75">
        <v>1015</v>
      </c>
      <c r="B75" t="s">
        <v>231</v>
      </c>
      <c r="C75" t="str">
        <f t="shared" si="1"/>
        <v>1015_BEITRAG_BERG12</v>
      </c>
      <c r="D75">
        <v>15</v>
      </c>
    </row>
    <row r="76" spans="1:4" x14ac:dyDescent="0.25">
      <c r="A76">
        <v>1016</v>
      </c>
      <c r="B76" t="s">
        <v>231</v>
      </c>
      <c r="C76" t="str">
        <f t="shared" si="1"/>
        <v>1016_BEITRAG_BERG12</v>
      </c>
      <c r="D76">
        <v>32</v>
      </c>
    </row>
    <row r="77" spans="1:4" x14ac:dyDescent="0.25">
      <c r="A77">
        <v>1061</v>
      </c>
      <c r="B77" t="s">
        <v>231</v>
      </c>
      <c r="C77" t="str">
        <f t="shared" si="1"/>
        <v>1061_BEITRAG_BERG12</v>
      </c>
      <c r="D77">
        <v>16</v>
      </c>
    </row>
    <row r="78" spans="1:4" x14ac:dyDescent="0.25">
      <c r="A78">
        <v>1017</v>
      </c>
      <c r="B78" t="s">
        <v>231</v>
      </c>
      <c r="C78" t="str">
        <f t="shared" si="1"/>
        <v>1017_BEITRAG_BERG12</v>
      </c>
      <c r="D78">
        <v>15</v>
      </c>
    </row>
    <row r="79" spans="1:4" x14ac:dyDescent="0.25">
      <c r="A79">
        <v>1018</v>
      </c>
      <c r="B79" t="s">
        <v>231</v>
      </c>
      <c r="C79" t="str">
        <f t="shared" si="1"/>
        <v>1018_BEITRAG_BERG12</v>
      </c>
      <c r="D79">
        <v>18</v>
      </c>
    </row>
    <row r="80" spans="1:4" x14ac:dyDescent="0.25">
      <c r="A80">
        <v>1019</v>
      </c>
      <c r="B80" t="s">
        <v>231</v>
      </c>
      <c r="C80" t="str">
        <f t="shared" si="1"/>
        <v>1019_BEITRAG_BERG12</v>
      </c>
      <c r="D80">
        <v>0.2</v>
      </c>
    </row>
    <row r="81" spans="1:4" x14ac:dyDescent="0.25">
      <c r="A81">
        <v>1059</v>
      </c>
      <c r="B81" t="s">
        <v>231</v>
      </c>
      <c r="C81" t="str">
        <f t="shared" si="1"/>
        <v>1059_BEITRAG_BERG12</v>
      </c>
      <c r="D81">
        <v>0.4</v>
      </c>
    </row>
    <row r="82" spans="1:4" x14ac:dyDescent="0.25">
      <c r="A82">
        <v>1020</v>
      </c>
      <c r="B82" t="s">
        <v>231</v>
      </c>
      <c r="C82" t="str">
        <f t="shared" si="1"/>
        <v>1020_BEITRAG_BERG12</v>
      </c>
      <c r="D82">
        <v>5</v>
      </c>
    </row>
    <row r="83" spans="1:4" x14ac:dyDescent="0.25">
      <c r="A83">
        <v>1021</v>
      </c>
      <c r="B83" t="s">
        <v>231</v>
      </c>
      <c r="C83" t="str">
        <f t="shared" si="1"/>
        <v>1021_BEITRAG_BERG12</v>
      </c>
      <c r="D83">
        <v>6</v>
      </c>
    </row>
    <row r="84" spans="1:4" x14ac:dyDescent="0.25">
      <c r="A84">
        <v>1022</v>
      </c>
      <c r="B84" t="s">
        <v>231</v>
      </c>
      <c r="C84" t="str">
        <f t="shared" si="1"/>
        <v>1022_BEITRAG_BERG12</v>
      </c>
      <c r="D84">
        <v>4</v>
      </c>
    </row>
    <row r="85" spans="1:4" x14ac:dyDescent="0.25">
      <c r="A85">
        <v>1023</v>
      </c>
      <c r="B85" t="s">
        <v>231</v>
      </c>
      <c r="C85" t="str">
        <f t="shared" si="1"/>
        <v>1023_BEITRAG_BERG12</v>
      </c>
      <c r="D85">
        <v>1</v>
      </c>
    </row>
    <row r="86" spans="1:4" x14ac:dyDescent="0.25">
      <c r="A86">
        <v>1024</v>
      </c>
      <c r="B86" t="s">
        <v>231</v>
      </c>
      <c r="C86" t="str">
        <f t="shared" si="1"/>
        <v>1024_BEITRAG_BERG12</v>
      </c>
      <c r="D86">
        <v>7.5</v>
      </c>
    </row>
    <row r="87" spans="1:4" x14ac:dyDescent="0.25">
      <c r="A87">
        <v>1033</v>
      </c>
      <c r="B87" t="s">
        <v>231</v>
      </c>
      <c r="C87" t="str">
        <f t="shared" si="1"/>
        <v>1033_BEITRAG_BERG12</v>
      </c>
      <c r="D87">
        <v>18</v>
      </c>
    </row>
    <row r="88" spans="1:4" x14ac:dyDescent="0.25">
      <c r="A88">
        <v>1062</v>
      </c>
      <c r="B88" t="s">
        <v>231</v>
      </c>
      <c r="C88" t="str">
        <f t="shared" si="1"/>
        <v>1062_BEITRAG_BERG12</v>
      </c>
      <c r="D88">
        <v>9</v>
      </c>
    </row>
    <row r="89" spans="1:4" x14ac:dyDescent="0.25">
      <c r="A89">
        <v>1025</v>
      </c>
      <c r="B89" t="s">
        <v>231</v>
      </c>
      <c r="C89" t="str">
        <f t="shared" si="1"/>
        <v>1025_BEITRAG_BERG12</v>
      </c>
      <c r="D89">
        <v>6</v>
      </c>
    </row>
    <row r="90" spans="1:4" x14ac:dyDescent="0.25">
      <c r="A90">
        <v>1026</v>
      </c>
      <c r="B90" t="s">
        <v>231</v>
      </c>
      <c r="C90" t="str">
        <f t="shared" si="1"/>
        <v>1026_BEITRAG_BERG12</v>
      </c>
      <c r="D90">
        <v>2</v>
      </c>
    </row>
    <row r="91" spans="1:4" x14ac:dyDescent="0.25">
      <c r="A91">
        <v>1027</v>
      </c>
      <c r="B91" t="s">
        <v>231</v>
      </c>
      <c r="C91" t="str">
        <f t="shared" si="1"/>
        <v>1027_BEITRAG_BERG12</v>
      </c>
      <c r="D91">
        <v>2</v>
      </c>
    </row>
    <row r="92" spans="1:4" x14ac:dyDescent="0.25">
      <c r="A92">
        <v>1028</v>
      </c>
      <c r="B92" t="s">
        <v>231</v>
      </c>
      <c r="C92" t="str">
        <f t="shared" si="1"/>
        <v>1028_BEITRAG_BERG12</v>
      </c>
      <c r="D92">
        <v>5</v>
      </c>
    </row>
    <row r="93" spans="1:4" x14ac:dyDescent="0.25">
      <c r="A93">
        <v>1029</v>
      </c>
      <c r="B93" t="s">
        <v>231</v>
      </c>
      <c r="C93" t="str">
        <f t="shared" si="1"/>
        <v>1029_BEITRAG_BERG12</v>
      </c>
      <c r="D93">
        <v>15</v>
      </c>
    </row>
    <row r="94" spans="1:4" x14ac:dyDescent="0.25">
      <c r="A94">
        <v>1030</v>
      </c>
      <c r="B94" t="s">
        <v>231</v>
      </c>
      <c r="C94" t="str">
        <f t="shared" si="1"/>
        <v>1030_BEITRAG_BERG12</v>
      </c>
      <c r="D94">
        <v>3</v>
      </c>
    </row>
    <row r="95" spans="1:4" x14ac:dyDescent="0.25">
      <c r="A95">
        <v>1060</v>
      </c>
      <c r="B95" t="s">
        <v>231</v>
      </c>
      <c r="C95" t="str">
        <f t="shared" si="1"/>
        <v>1060_BEITRAG_BERG12</v>
      </c>
      <c r="D95">
        <v>3</v>
      </c>
    </row>
    <row r="96" spans="1:4" x14ac:dyDescent="0.25">
      <c r="A96">
        <v>1031</v>
      </c>
      <c r="B96" t="s">
        <v>231</v>
      </c>
      <c r="C96" t="str">
        <f t="shared" si="1"/>
        <v>1031_BEITRAG_BERG12</v>
      </c>
      <c r="D96">
        <v>6</v>
      </c>
    </row>
    <row r="97" spans="1:4" x14ac:dyDescent="0.25">
      <c r="A97">
        <v>1032</v>
      </c>
      <c r="B97" t="s">
        <v>231</v>
      </c>
      <c r="C97" t="str">
        <f t="shared" si="1"/>
        <v>1032_BEITRAG_BERG12</v>
      </c>
      <c r="D97">
        <v>100</v>
      </c>
    </row>
    <row r="98" spans="1:4" x14ac:dyDescent="0.25">
      <c r="A98">
        <v>1037</v>
      </c>
      <c r="B98" t="s">
        <v>231</v>
      </c>
      <c r="C98" t="str">
        <f t="shared" si="1"/>
        <v>1037_BEITRAG_BERG12</v>
      </c>
      <c r="D98">
        <v>0</v>
      </c>
    </row>
    <row r="99" spans="1:4" x14ac:dyDescent="0.25">
      <c r="A99">
        <v>1038</v>
      </c>
      <c r="B99" t="s">
        <v>231</v>
      </c>
      <c r="C99" t="str">
        <f t="shared" si="1"/>
        <v>1038_BEITRAG_BERG12</v>
      </c>
      <c r="D99">
        <v>0</v>
      </c>
    </row>
    <row r="100" spans="1:4" x14ac:dyDescent="0.25">
      <c r="A100">
        <v>1039</v>
      </c>
      <c r="B100" t="s">
        <v>231</v>
      </c>
      <c r="C100" t="str">
        <f t="shared" si="1"/>
        <v>1039_BEITRAG_BERG12</v>
      </c>
      <c r="D100">
        <v>0</v>
      </c>
    </row>
    <row r="101" spans="1:4" x14ac:dyDescent="0.25">
      <c r="A101">
        <v>1040</v>
      </c>
      <c r="B101" t="s">
        <v>231</v>
      </c>
      <c r="C101" t="str">
        <f t="shared" si="1"/>
        <v>1040_BEITRAG_BERG12</v>
      </c>
      <c r="D101">
        <v>0</v>
      </c>
    </row>
    <row r="102" spans="1:4" x14ac:dyDescent="0.25">
      <c r="A102">
        <v>1041</v>
      </c>
      <c r="B102" t="s">
        <v>231</v>
      </c>
      <c r="C102" t="str">
        <f t="shared" si="1"/>
        <v>1041_BEITRAG_BERG12</v>
      </c>
      <c r="D102">
        <v>0</v>
      </c>
    </row>
    <row r="103" spans="1:4" x14ac:dyDescent="0.25">
      <c r="A103">
        <v>1063</v>
      </c>
      <c r="B103" t="s">
        <v>231</v>
      </c>
      <c r="C103" t="str">
        <f t="shared" si="1"/>
        <v>1063_BEITRAG_BERG12</v>
      </c>
      <c r="D103">
        <v>0</v>
      </c>
    </row>
    <row r="104" spans="1:4" x14ac:dyDescent="0.25">
      <c r="A104">
        <v>1042</v>
      </c>
      <c r="B104" t="s">
        <v>231</v>
      </c>
      <c r="C104" t="str">
        <f t="shared" si="1"/>
        <v>1042_BEITRAG_BERG12</v>
      </c>
      <c r="D104">
        <v>0</v>
      </c>
    </row>
    <row r="105" spans="1:4" x14ac:dyDescent="0.25">
      <c r="A105">
        <v>1043</v>
      </c>
      <c r="B105" t="s">
        <v>231</v>
      </c>
      <c r="C105" t="str">
        <f t="shared" si="1"/>
        <v>1043_BEITRAG_BERG12</v>
      </c>
      <c r="D105">
        <v>10</v>
      </c>
    </row>
    <row r="106" spans="1:4" x14ac:dyDescent="0.25">
      <c r="A106">
        <v>1064</v>
      </c>
      <c r="B106" t="s">
        <v>231</v>
      </c>
      <c r="C106" t="str">
        <f t="shared" si="1"/>
        <v>1064_BEITRAG_BERG12</v>
      </c>
      <c r="D106">
        <v>0</v>
      </c>
    </row>
    <row r="107" spans="1:4" x14ac:dyDescent="0.25">
      <c r="A107">
        <v>1044</v>
      </c>
      <c r="B107" t="s">
        <v>231</v>
      </c>
      <c r="C107" t="str">
        <f t="shared" si="1"/>
        <v>1044_BEITRAG_BERG12</v>
      </c>
      <c r="D107">
        <v>200</v>
      </c>
    </row>
    <row r="108" spans="1:4" x14ac:dyDescent="0.25">
      <c r="A108">
        <v>1045</v>
      </c>
      <c r="B108" t="s">
        <v>231</v>
      </c>
      <c r="C108" t="str">
        <f t="shared" si="1"/>
        <v>1045_BEITRAG_BERG12</v>
      </c>
      <c r="D108">
        <v>310</v>
      </c>
    </row>
    <row r="109" spans="1:4" x14ac:dyDescent="0.25">
      <c r="A109">
        <v>1046</v>
      </c>
      <c r="B109" t="s">
        <v>231</v>
      </c>
      <c r="C109" t="str">
        <f t="shared" si="1"/>
        <v>1046_BEITRAG_BERG12</v>
      </c>
      <c r="D109">
        <v>0</v>
      </c>
    </row>
    <row r="110" spans="1:4" x14ac:dyDescent="0.25">
      <c r="A110">
        <v>1047</v>
      </c>
      <c r="B110" t="s">
        <v>231</v>
      </c>
      <c r="C110" t="str">
        <f t="shared" si="1"/>
        <v>1047_BEITRAG_BERG12</v>
      </c>
      <c r="D110">
        <v>54</v>
      </c>
    </row>
    <row r="111" spans="1:4" x14ac:dyDescent="0.25">
      <c r="A111">
        <v>1048</v>
      </c>
      <c r="B111" t="s">
        <v>231</v>
      </c>
      <c r="C111" t="str">
        <f t="shared" si="1"/>
        <v>1048_BEITRAG_BERG12</v>
      </c>
      <c r="D111">
        <v>0</v>
      </c>
    </row>
    <row r="112" spans="1:4" x14ac:dyDescent="0.25">
      <c r="A112">
        <v>1049</v>
      </c>
      <c r="B112" t="s">
        <v>231</v>
      </c>
      <c r="C112" t="str">
        <f t="shared" si="1"/>
        <v>1049_BEITRAG_BERG12</v>
      </c>
      <c r="D112">
        <v>0</v>
      </c>
    </row>
    <row r="113" spans="1:4" x14ac:dyDescent="0.25">
      <c r="A113">
        <v>1050</v>
      </c>
      <c r="B113" t="s">
        <v>231</v>
      </c>
      <c r="C113" t="str">
        <f t="shared" si="1"/>
        <v>1050_BEITRAG_BERG12</v>
      </c>
      <c r="D113">
        <v>0</v>
      </c>
    </row>
    <row r="114" spans="1:4" x14ac:dyDescent="0.25">
      <c r="A114">
        <v>1051</v>
      </c>
      <c r="B114" t="s">
        <v>231</v>
      </c>
      <c r="C114" t="str">
        <f t="shared" si="1"/>
        <v>1051_BEITRAG_BERG12</v>
      </c>
      <c r="D114">
        <v>0</v>
      </c>
    </row>
    <row r="115" spans="1:4" x14ac:dyDescent="0.25">
      <c r="A115">
        <v>1052</v>
      </c>
      <c r="B115" t="s">
        <v>231</v>
      </c>
      <c r="C115" t="str">
        <f t="shared" si="1"/>
        <v>1052_BEITRAG_BERG12</v>
      </c>
      <c r="D115">
        <v>1.5</v>
      </c>
    </row>
    <row r="116" spans="1:4" x14ac:dyDescent="0.25">
      <c r="A116">
        <v>1053</v>
      </c>
      <c r="B116" t="s">
        <v>231</v>
      </c>
      <c r="C116" t="str">
        <f t="shared" si="1"/>
        <v>1053_BEITRAG_BERG12</v>
      </c>
      <c r="D116">
        <v>0</v>
      </c>
    </row>
    <row r="117" spans="1:4" x14ac:dyDescent="0.25">
      <c r="A117">
        <v>1054</v>
      </c>
      <c r="B117" t="s">
        <v>231</v>
      </c>
      <c r="C117" t="str">
        <f t="shared" si="1"/>
        <v>1054_BEITRAG_BERG12</v>
      </c>
      <c r="D117">
        <v>0</v>
      </c>
    </row>
    <row r="118" spans="1:4" x14ac:dyDescent="0.25">
      <c r="A118">
        <v>1001</v>
      </c>
      <c r="B118" t="s">
        <v>233</v>
      </c>
      <c r="C118" t="str">
        <f t="shared" si="1"/>
        <v>1001_BEITRAG_BERG34</v>
      </c>
      <c r="D118">
        <v>9</v>
      </c>
    </row>
    <row r="119" spans="1:4" x14ac:dyDescent="0.25">
      <c r="A119">
        <v>1002</v>
      </c>
      <c r="B119" t="s">
        <v>233</v>
      </c>
      <c r="C119" t="str">
        <f t="shared" si="1"/>
        <v>1002_BEITRAG_BERG34</v>
      </c>
      <c r="D119">
        <v>26</v>
      </c>
    </row>
    <row r="120" spans="1:4" x14ac:dyDescent="0.25">
      <c r="A120">
        <v>1003</v>
      </c>
      <c r="B120" t="s">
        <v>233</v>
      </c>
      <c r="C120" t="str">
        <f t="shared" si="1"/>
        <v>1003_BEITRAG_BERG34</v>
      </c>
      <c r="D120">
        <v>16</v>
      </c>
    </row>
    <row r="121" spans="1:4" x14ac:dyDescent="0.25">
      <c r="A121">
        <v>1004</v>
      </c>
      <c r="B121" t="s">
        <v>233</v>
      </c>
      <c r="C121" t="str">
        <f t="shared" si="1"/>
        <v>1004_BEITRAG_BERG34</v>
      </c>
      <c r="D121">
        <v>20</v>
      </c>
    </row>
    <row r="122" spans="1:4" x14ac:dyDescent="0.25">
      <c r="A122">
        <v>1005</v>
      </c>
      <c r="B122" t="s">
        <v>233</v>
      </c>
      <c r="C122" t="str">
        <f t="shared" si="1"/>
        <v>1005_BEITRAG_BERG34</v>
      </c>
      <c r="D122">
        <v>0.5</v>
      </c>
    </row>
    <row r="123" spans="1:4" x14ac:dyDescent="0.25">
      <c r="A123">
        <v>1006</v>
      </c>
      <c r="B123" t="s">
        <v>233</v>
      </c>
      <c r="C123" t="str">
        <f t="shared" si="1"/>
        <v>1006_BEITRAG_BERG34</v>
      </c>
      <c r="D123">
        <v>2.5</v>
      </c>
    </row>
    <row r="124" spans="1:4" x14ac:dyDescent="0.25">
      <c r="A124">
        <v>1007</v>
      </c>
      <c r="B124" t="s">
        <v>233</v>
      </c>
      <c r="C124" t="str">
        <f t="shared" si="1"/>
        <v>1007_BEITRAG_BERG34</v>
      </c>
      <c r="D124">
        <v>4</v>
      </c>
    </row>
    <row r="125" spans="1:4" x14ac:dyDescent="0.25">
      <c r="A125">
        <v>1008</v>
      </c>
      <c r="B125" t="s">
        <v>233</v>
      </c>
      <c r="C125" t="str">
        <f t="shared" si="1"/>
        <v>1008_BEITRAG_BERG34</v>
      </c>
      <c r="D125">
        <v>300</v>
      </c>
    </row>
    <row r="126" spans="1:4" x14ac:dyDescent="0.25">
      <c r="A126">
        <v>1009</v>
      </c>
      <c r="B126" t="s">
        <v>233</v>
      </c>
      <c r="C126" t="str">
        <f t="shared" si="1"/>
        <v>1009_BEITRAG_BERG34</v>
      </c>
      <c r="D126">
        <v>200</v>
      </c>
    </row>
    <row r="127" spans="1:4" x14ac:dyDescent="0.25">
      <c r="A127">
        <v>1010</v>
      </c>
      <c r="B127" t="s">
        <v>233</v>
      </c>
      <c r="C127" t="str">
        <f t="shared" si="1"/>
        <v>1010_BEITRAG_BERG34</v>
      </c>
      <c r="D127">
        <v>300</v>
      </c>
    </row>
    <row r="128" spans="1:4" x14ac:dyDescent="0.25">
      <c r="A128">
        <v>1011</v>
      </c>
      <c r="B128" t="s">
        <v>233</v>
      </c>
      <c r="C128" t="str">
        <f t="shared" si="1"/>
        <v>1011_BEITRAG_BERG34</v>
      </c>
      <c r="D128">
        <v>0</v>
      </c>
    </row>
    <row r="129" spans="1:4" x14ac:dyDescent="0.25">
      <c r="A129">
        <v>1058</v>
      </c>
      <c r="B129" t="s">
        <v>233</v>
      </c>
      <c r="C129" t="str">
        <f t="shared" si="1"/>
        <v>1058_BEITRAG_BERG34</v>
      </c>
      <c r="D129">
        <v>200</v>
      </c>
    </row>
    <row r="130" spans="1:4" x14ac:dyDescent="0.25">
      <c r="A130">
        <v>1012</v>
      </c>
      <c r="B130" t="s">
        <v>233</v>
      </c>
      <c r="C130" t="str">
        <f t="shared" si="1"/>
        <v>1012_BEITRAG_BERG34</v>
      </c>
      <c r="D130">
        <v>4</v>
      </c>
    </row>
    <row r="131" spans="1:4" x14ac:dyDescent="0.25">
      <c r="A131">
        <v>1013</v>
      </c>
      <c r="B131" t="s">
        <v>233</v>
      </c>
      <c r="C131" t="str">
        <f t="shared" ref="C131:C175" si="2">A131&amp;"_"&amp;B131</f>
        <v>1013_BEITRAG_BERG34</v>
      </c>
      <c r="D131">
        <v>0</v>
      </c>
    </row>
    <row r="132" spans="1:4" x14ac:dyDescent="0.25">
      <c r="A132">
        <v>1014</v>
      </c>
      <c r="B132" t="s">
        <v>233</v>
      </c>
      <c r="C132" t="str">
        <f t="shared" si="2"/>
        <v>1014_BEITRAG_BERG34</v>
      </c>
      <c r="D132">
        <v>0</v>
      </c>
    </row>
    <row r="133" spans="1:4" x14ac:dyDescent="0.25">
      <c r="A133">
        <v>1015</v>
      </c>
      <c r="B133" t="s">
        <v>233</v>
      </c>
      <c r="C133" t="str">
        <f t="shared" si="2"/>
        <v>1015_BEITRAG_BERG34</v>
      </c>
      <c r="D133">
        <v>15</v>
      </c>
    </row>
    <row r="134" spans="1:4" x14ac:dyDescent="0.25">
      <c r="A134">
        <v>1016</v>
      </c>
      <c r="B134" t="s">
        <v>233</v>
      </c>
      <c r="C134" t="str">
        <f t="shared" si="2"/>
        <v>1016_BEITRAG_BERG34</v>
      </c>
      <c r="D134">
        <v>32</v>
      </c>
    </row>
    <row r="135" spans="1:4" x14ac:dyDescent="0.25">
      <c r="A135">
        <v>1061</v>
      </c>
      <c r="B135" t="s">
        <v>233</v>
      </c>
      <c r="C135" t="str">
        <f t="shared" si="2"/>
        <v>1061_BEITRAG_BERG34</v>
      </c>
      <c r="D135">
        <v>16</v>
      </c>
    </row>
    <row r="136" spans="1:4" x14ac:dyDescent="0.25">
      <c r="A136">
        <v>1017</v>
      </c>
      <c r="B136" t="s">
        <v>233</v>
      </c>
      <c r="C136" t="str">
        <f t="shared" si="2"/>
        <v>1017_BEITRAG_BERG34</v>
      </c>
      <c r="D136">
        <v>15</v>
      </c>
    </row>
    <row r="137" spans="1:4" x14ac:dyDescent="0.25">
      <c r="A137">
        <v>1018</v>
      </c>
      <c r="B137" t="s">
        <v>233</v>
      </c>
      <c r="C137" t="str">
        <f t="shared" si="2"/>
        <v>1018_BEITRAG_BERG34</v>
      </c>
      <c r="D137">
        <v>18</v>
      </c>
    </row>
    <row r="138" spans="1:4" x14ac:dyDescent="0.25">
      <c r="A138">
        <v>1019</v>
      </c>
      <c r="B138" t="s">
        <v>233</v>
      </c>
      <c r="C138" t="str">
        <f t="shared" si="2"/>
        <v>1019_BEITRAG_BERG34</v>
      </c>
      <c r="D138">
        <v>0.2</v>
      </c>
    </row>
    <row r="139" spans="1:4" x14ac:dyDescent="0.25">
      <c r="A139">
        <v>1059</v>
      </c>
      <c r="B139" t="s">
        <v>233</v>
      </c>
      <c r="C139" t="str">
        <f t="shared" si="2"/>
        <v>1059_BEITRAG_BERG34</v>
      </c>
      <c r="D139">
        <v>0.4</v>
      </c>
    </row>
    <row r="140" spans="1:4" x14ac:dyDescent="0.25">
      <c r="A140">
        <v>1020</v>
      </c>
      <c r="B140" t="s">
        <v>233</v>
      </c>
      <c r="C140" t="str">
        <f t="shared" si="2"/>
        <v>1020_BEITRAG_BERG34</v>
      </c>
      <c r="D140">
        <v>5</v>
      </c>
    </row>
    <row r="141" spans="1:4" x14ac:dyDescent="0.25">
      <c r="A141">
        <v>1021</v>
      </c>
      <c r="B141" t="s">
        <v>233</v>
      </c>
      <c r="C141" t="str">
        <f t="shared" si="2"/>
        <v>1021_BEITRAG_BERG34</v>
      </c>
      <c r="D141">
        <v>6</v>
      </c>
    </row>
    <row r="142" spans="1:4" x14ac:dyDescent="0.25">
      <c r="A142">
        <v>1022</v>
      </c>
      <c r="B142" t="s">
        <v>233</v>
      </c>
      <c r="C142" t="str">
        <f t="shared" si="2"/>
        <v>1022_BEITRAG_BERG34</v>
      </c>
      <c r="D142">
        <v>4</v>
      </c>
    </row>
    <row r="143" spans="1:4" x14ac:dyDescent="0.25">
      <c r="A143">
        <v>1023</v>
      </c>
      <c r="B143" t="s">
        <v>233</v>
      </c>
      <c r="C143" t="str">
        <f t="shared" si="2"/>
        <v>1023_BEITRAG_BERG34</v>
      </c>
      <c r="D143">
        <v>1</v>
      </c>
    </row>
    <row r="144" spans="1:4" x14ac:dyDescent="0.25">
      <c r="A144">
        <v>1024</v>
      </c>
      <c r="B144" t="s">
        <v>233</v>
      </c>
      <c r="C144" t="str">
        <f t="shared" si="2"/>
        <v>1024_BEITRAG_BERG34</v>
      </c>
      <c r="D144">
        <v>6.5</v>
      </c>
    </row>
    <row r="145" spans="1:4" x14ac:dyDescent="0.25">
      <c r="A145">
        <v>1033</v>
      </c>
      <c r="B145" t="s">
        <v>233</v>
      </c>
      <c r="C145" t="str">
        <f t="shared" si="2"/>
        <v>1033_BEITRAG_BERG34</v>
      </c>
      <c r="D145">
        <v>18</v>
      </c>
    </row>
    <row r="146" spans="1:4" x14ac:dyDescent="0.25">
      <c r="A146">
        <v>1062</v>
      </c>
      <c r="B146" t="s">
        <v>233</v>
      </c>
      <c r="C146" t="str">
        <f t="shared" si="2"/>
        <v>1062_BEITRAG_BERG34</v>
      </c>
      <c r="D146">
        <v>9</v>
      </c>
    </row>
    <row r="147" spans="1:4" x14ac:dyDescent="0.25">
      <c r="A147">
        <v>1025</v>
      </c>
      <c r="B147" t="s">
        <v>233</v>
      </c>
      <c r="C147" t="str">
        <f t="shared" si="2"/>
        <v>1025_BEITRAG_BERG34</v>
      </c>
      <c r="D147">
        <v>5</v>
      </c>
    </row>
    <row r="148" spans="1:4" x14ac:dyDescent="0.25">
      <c r="A148">
        <v>1026</v>
      </c>
      <c r="B148" t="s">
        <v>233</v>
      </c>
      <c r="C148" t="str">
        <f t="shared" si="2"/>
        <v>1026_BEITRAG_BERG34</v>
      </c>
      <c r="D148">
        <v>2</v>
      </c>
    </row>
    <row r="149" spans="1:4" x14ac:dyDescent="0.25">
      <c r="A149">
        <v>1027</v>
      </c>
      <c r="B149" t="s">
        <v>233</v>
      </c>
      <c r="C149" t="str">
        <f t="shared" si="2"/>
        <v>1027_BEITRAG_BERG34</v>
      </c>
      <c r="D149">
        <v>2</v>
      </c>
    </row>
    <row r="150" spans="1:4" x14ac:dyDescent="0.25">
      <c r="A150">
        <v>1028</v>
      </c>
      <c r="B150" t="s">
        <v>233</v>
      </c>
      <c r="C150" t="str">
        <f t="shared" si="2"/>
        <v>1028_BEITRAG_BERG34</v>
      </c>
      <c r="D150">
        <v>5</v>
      </c>
    </row>
    <row r="151" spans="1:4" x14ac:dyDescent="0.25">
      <c r="A151">
        <v>1029</v>
      </c>
      <c r="B151" t="s">
        <v>233</v>
      </c>
      <c r="C151" t="str">
        <f t="shared" si="2"/>
        <v>1029_BEITRAG_BERG34</v>
      </c>
      <c r="D151">
        <v>15</v>
      </c>
    </row>
    <row r="152" spans="1:4" x14ac:dyDescent="0.25">
      <c r="A152">
        <v>1030</v>
      </c>
      <c r="B152" t="s">
        <v>233</v>
      </c>
      <c r="C152" t="str">
        <f t="shared" si="2"/>
        <v>1030_BEITRAG_BERG34</v>
      </c>
      <c r="D152">
        <v>3</v>
      </c>
    </row>
    <row r="153" spans="1:4" x14ac:dyDescent="0.25">
      <c r="A153">
        <v>1060</v>
      </c>
      <c r="B153" t="s">
        <v>233</v>
      </c>
      <c r="C153" t="str">
        <f t="shared" si="2"/>
        <v>1060_BEITRAG_BERG34</v>
      </c>
      <c r="D153">
        <v>3</v>
      </c>
    </row>
    <row r="154" spans="1:4" x14ac:dyDescent="0.25">
      <c r="A154">
        <v>1031</v>
      </c>
      <c r="B154" t="s">
        <v>233</v>
      </c>
      <c r="C154" t="str">
        <f t="shared" si="2"/>
        <v>1031_BEITRAG_BERG34</v>
      </c>
      <c r="D154">
        <v>6</v>
      </c>
    </row>
    <row r="155" spans="1:4" x14ac:dyDescent="0.25">
      <c r="A155">
        <v>1032</v>
      </c>
      <c r="B155" t="s">
        <v>233</v>
      </c>
      <c r="C155" t="str">
        <f t="shared" si="2"/>
        <v>1032_BEITRAG_BERG34</v>
      </c>
      <c r="D155">
        <v>100</v>
      </c>
    </row>
    <row r="156" spans="1:4" x14ac:dyDescent="0.25">
      <c r="A156">
        <v>1037</v>
      </c>
      <c r="B156" t="s">
        <v>233</v>
      </c>
      <c r="C156" t="str">
        <f t="shared" si="2"/>
        <v>1037_BEITRAG_BERG34</v>
      </c>
      <c r="D156">
        <v>0</v>
      </c>
    </row>
    <row r="157" spans="1:4" x14ac:dyDescent="0.25">
      <c r="A157">
        <v>1038</v>
      </c>
      <c r="B157" t="s">
        <v>233</v>
      </c>
      <c r="C157" t="str">
        <f t="shared" si="2"/>
        <v>1038_BEITRAG_BERG34</v>
      </c>
      <c r="D157">
        <v>0</v>
      </c>
    </row>
    <row r="158" spans="1:4" x14ac:dyDescent="0.25">
      <c r="A158">
        <v>1039</v>
      </c>
      <c r="B158" t="s">
        <v>233</v>
      </c>
      <c r="C158" t="str">
        <f t="shared" si="2"/>
        <v>1039_BEITRAG_BERG34</v>
      </c>
      <c r="D158">
        <v>0</v>
      </c>
    </row>
    <row r="159" spans="1:4" x14ac:dyDescent="0.25">
      <c r="A159">
        <v>1040</v>
      </c>
      <c r="B159" t="s">
        <v>233</v>
      </c>
      <c r="C159" t="str">
        <f t="shared" si="2"/>
        <v>1040_BEITRAG_BERG34</v>
      </c>
      <c r="D159">
        <v>0</v>
      </c>
    </row>
    <row r="160" spans="1:4" x14ac:dyDescent="0.25">
      <c r="A160">
        <v>1041</v>
      </c>
      <c r="B160" t="s">
        <v>233</v>
      </c>
      <c r="C160" t="str">
        <f t="shared" si="2"/>
        <v>1041_BEITRAG_BERG34</v>
      </c>
      <c r="D160">
        <v>0</v>
      </c>
    </row>
    <row r="161" spans="1:4" x14ac:dyDescent="0.25">
      <c r="A161">
        <v>1063</v>
      </c>
      <c r="B161" t="s">
        <v>233</v>
      </c>
      <c r="C161" t="str">
        <f t="shared" si="2"/>
        <v>1063_BEITRAG_BERG34</v>
      </c>
      <c r="D161">
        <v>0</v>
      </c>
    </row>
    <row r="162" spans="1:4" x14ac:dyDescent="0.25">
      <c r="A162">
        <v>1042</v>
      </c>
      <c r="B162" t="s">
        <v>233</v>
      </c>
      <c r="C162" t="str">
        <f t="shared" si="2"/>
        <v>1042_BEITRAG_BERG34</v>
      </c>
      <c r="D162">
        <v>0</v>
      </c>
    </row>
    <row r="163" spans="1:4" x14ac:dyDescent="0.25">
      <c r="A163">
        <v>1043</v>
      </c>
      <c r="B163" t="s">
        <v>233</v>
      </c>
      <c r="C163" t="str">
        <f t="shared" si="2"/>
        <v>1043_BEITRAG_BERG34</v>
      </c>
      <c r="D163">
        <v>10</v>
      </c>
    </row>
    <row r="164" spans="1:4" x14ac:dyDescent="0.25">
      <c r="A164">
        <v>1064</v>
      </c>
      <c r="B164" t="s">
        <v>233</v>
      </c>
      <c r="C164" t="str">
        <f t="shared" si="2"/>
        <v>1064_BEITRAG_BERG34</v>
      </c>
      <c r="D164">
        <v>0</v>
      </c>
    </row>
    <row r="165" spans="1:4" x14ac:dyDescent="0.25">
      <c r="A165">
        <v>1044</v>
      </c>
      <c r="B165" t="s">
        <v>233</v>
      </c>
      <c r="C165" t="str">
        <f t="shared" si="2"/>
        <v>1044_BEITRAG_BERG34</v>
      </c>
      <c r="D165">
        <v>200</v>
      </c>
    </row>
    <row r="166" spans="1:4" x14ac:dyDescent="0.25">
      <c r="A166">
        <v>1045</v>
      </c>
      <c r="B166" t="s">
        <v>233</v>
      </c>
      <c r="C166" t="str">
        <f t="shared" si="2"/>
        <v>1045_BEITRAG_BERG34</v>
      </c>
      <c r="D166">
        <v>310</v>
      </c>
    </row>
    <row r="167" spans="1:4" x14ac:dyDescent="0.25">
      <c r="A167">
        <v>1046</v>
      </c>
      <c r="B167" t="s">
        <v>233</v>
      </c>
      <c r="C167" t="str">
        <f t="shared" si="2"/>
        <v>1046_BEITRAG_BERG34</v>
      </c>
      <c r="D167">
        <v>0</v>
      </c>
    </row>
    <row r="168" spans="1:4" x14ac:dyDescent="0.25">
      <c r="A168">
        <v>1047</v>
      </c>
      <c r="B168" t="s">
        <v>233</v>
      </c>
      <c r="C168" t="str">
        <f t="shared" si="2"/>
        <v>1047_BEITRAG_BERG34</v>
      </c>
      <c r="D168">
        <v>54</v>
      </c>
    </row>
    <row r="169" spans="1:4" x14ac:dyDescent="0.25">
      <c r="A169">
        <v>1048</v>
      </c>
      <c r="B169" t="s">
        <v>233</v>
      </c>
      <c r="C169" t="str">
        <f t="shared" si="2"/>
        <v>1048_BEITRAG_BERG34</v>
      </c>
      <c r="D169">
        <v>0</v>
      </c>
    </row>
    <row r="170" spans="1:4" x14ac:dyDescent="0.25">
      <c r="A170">
        <v>1049</v>
      </c>
      <c r="B170" t="s">
        <v>233</v>
      </c>
      <c r="C170" t="str">
        <f t="shared" si="2"/>
        <v>1049_BEITRAG_BERG34</v>
      </c>
      <c r="D170">
        <v>0</v>
      </c>
    </row>
    <row r="171" spans="1:4" x14ac:dyDescent="0.25">
      <c r="A171">
        <v>1050</v>
      </c>
      <c r="B171" t="s">
        <v>233</v>
      </c>
      <c r="C171" t="str">
        <f t="shared" si="2"/>
        <v>1050_BEITRAG_BERG34</v>
      </c>
      <c r="D171">
        <v>0</v>
      </c>
    </row>
    <row r="172" spans="1:4" x14ac:dyDescent="0.25">
      <c r="A172">
        <v>1051</v>
      </c>
      <c r="B172" t="s">
        <v>233</v>
      </c>
      <c r="C172" t="str">
        <f t="shared" si="2"/>
        <v>1051_BEITRAG_BERG34</v>
      </c>
      <c r="D172">
        <v>0</v>
      </c>
    </row>
    <row r="173" spans="1:4" x14ac:dyDescent="0.25">
      <c r="A173">
        <v>1052</v>
      </c>
      <c r="B173" t="s">
        <v>233</v>
      </c>
      <c r="C173" t="str">
        <f t="shared" si="2"/>
        <v>1052_BEITRAG_BERG34</v>
      </c>
      <c r="D173">
        <v>1.5</v>
      </c>
    </row>
    <row r="174" spans="1:4" x14ac:dyDescent="0.25">
      <c r="A174">
        <v>1053</v>
      </c>
      <c r="B174" t="s">
        <v>233</v>
      </c>
      <c r="C174" t="str">
        <f t="shared" si="2"/>
        <v>1053_BEITRAG_BERG34</v>
      </c>
      <c r="D174">
        <v>0</v>
      </c>
    </row>
    <row r="175" spans="1:4" x14ac:dyDescent="0.25">
      <c r="A175">
        <v>1054</v>
      </c>
      <c r="B175" t="s">
        <v>233</v>
      </c>
      <c r="C175" t="str">
        <f t="shared" si="2"/>
        <v>1054_BEITRAG_BERG34</v>
      </c>
      <c r="D175"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8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422</v>
      </c>
      <c r="B1" t="s">
        <v>242</v>
      </c>
      <c r="C1" t="s">
        <v>421</v>
      </c>
      <c r="D1" t="s">
        <v>235</v>
      </c>
      <c r="E1" t="s">
        <v>236</v>
      </c>
      <c r="F1" t="s">
        <v>237</v>
      </c>
    </row>
    <row r="2" spans="1:6" x14ac:dyDescent="0.25">
      <c r="A2" t="s">
        <v>573</v>
      </c>
      <c r="B2">
        <v>11</v>
      </c>
      <c r="C2">
        <v>3542</v>
      </c>
      <c r="D2">
        <v>152</v>
      </c>
      <c r="E2">
        <v>2023</v>
      </c>
      <c r="F2" t="s">
        <v>245</v>
      </c>
    </row>
    <row r="3" spans="1:6" x14ac:dyDescent="0.25">
      <c r="A3" t="s">
        <v>425</v>
      </c>
      <c r="B3">
        <v>4</v>
      </c>
      <c r="C3">
        <v>3631</v>
      </c>
      <c r="D3">
        <v>1</v>
      </c>
      <c r="E3">
        <v>2023</v>
      </c>
      <c r="F3" t="s">
        <v>245</v>
      </c>
    </row>
    <row r="4" spans="1:6" x14ac:dyDescent="0.25">
      <c r="A4" t="s">
        <v>426</v>
      </c>
      <c r="B4">
        <v>11</v>
      </c>
      <c r="C4">
        <v>3511</v>
      </c>
      <c r="D4">
        <v>2</v>
      </c>
      <c r="E4">
        <v>2023</v>
      </c>
      <c r="F4" t="s">
        <v>245</v>
      </c>
    </row>
    <row r="5" spans="1:6" x14ac:dyDescent="0.25">
      <c r="A5" t="s">
        <v>427</v>
      </c>
      <c r="B5">
        <v>11</v>
      </c>
      <c r="C5">
        <v>3501</v>
      </c>
      <c r="D5">
        <v>3</v>
      </c>
      <c r="E5">
        <v>2023</v>
      </c>
      <c r="F5" t="s">
        <v>245</v>
      </c>
    </row>
    <row r="6" spans="1:6" x14ac:dyDescent="0.25">
      <c r="A6" t="s">
        <v>428</v>
      </c>
      <c r="B6">
        <v>9</v>
      </c>
      <c r="C6">
        <v>3701</v>
      </c>
      <c r="D6">
        <v>4</v>
      </c>
      <c r="E6">
        <v>2023</v>
      </c>
      <c r="F6" t="s">
        <v>245</v>
      </c>
    </row>
    <row r="7" spans="1:6" x14ac:dyDescent="0.25">
      <c r="A7" t="s">
        <v>429</v>
      </c>
      <c r="B7">
        <v>1</v>
      </c>
      <c r="C7">
        <v>3611</v>
      </c>
      <c r="D7">
        <v>5</v>
      </c>
      <c r="E7">
        <v>2023</v>
      </c>
      <c r="F7" t="s">
        <v>245</v>
      </c>
    </row>
    <row r="8" spans="1:6" x14ac:dyDescent="0.25">
      <c r="A8" t="s">
        <v>430</v>
      </c>
      <c r="B8">
        <v>17</v>
      </c>
      <c r="C8">
        <v>3741</v>
      </c>
      <c r="D8">
        <v>6</v>
      </c>
      <c r="E8">
        <v>2023</v>
      </c>
      <c r="F8" t="s">
        <v>245</v>
      </c>
    </row>
    <row r="9" spans="1:6" x14ac:dyDescent="0.25">
      <c r="A9" t="s">
        <v>431</v>
      </c>
      <c r="B9">
        <v>6</v>
      </c>
      <c r="C9">
        <v>3921</v>
      </c>
      <c r="D9">
        <v>7</v>
      </c>
      <c r="E9">
        <v>2023</v>
      </c>
      <c r="F9" t="s">
        <v>245</v>
      </c>
    </row>
    <row r="10" spans="1:6" x14ac:dyDescent="0.25">
      <c r="A10" t="s">
        <v>432</v>
      </c>
      <c r="B10">
        <v>13</v>
      </c>
      <c r="C10">
        <v>3801</v>
      </c>
      <c r="D10">
        <v>8</v>
      </c>
      <c r="E10">
        <v>2023</v>
      </c>
      <c r="F10" t="s">
        <v>245</v>
      </c>
    </row>
    <row r="11" spans="1:6" x14ac:dyDescent="0.25">
      <c r="A11" t="s">
        <v>433</v>
      </c>
      <c r="B11">
        <v>9</v>
      </c>
      <c r="C11">
        <v>3681</v>
      </c>
      <c r="D11">
        <v>9</v>
      </c>
      <c r="E11">
        <v>2023</v>
      </c>
      <c r="F11" t="s">
        <v>245</v>
      </c>
    </row>
    <row r="12" spans="1:6" x14ac:dyDescent="0.25">
      <c r="A12" t="s">
        <v>434</v>
      </c>
      <c r="B12">
        <v>11</v>
      </c>
      <c r="C12">
        <v>3521</v>
      </c>
      <c r="D12">
        <v>10</v>
      </c>
      <c r="E12">
        <v>2023</v>
      </c>
      <c r="F12" t="s">
        <v>245</v>
      </c>
    </row>
    <row r="13" spans="1:6" x14ac:dyDescent="0.25">
      <c r="A13" t="s">
        <v>578</v>
      </c>
      <c r="B13">
        <v>11</v>
      </c>
      <c r="C13">
        <v>3544</v>
      </c>
      <c r="D13">
        <v>153</v>
      </c>
      <c r="E13">
        <v>2023</v>
      </c>
      <c r="F13" t="s">
        <v>245</v>
      </c>
    </row>
    <row r="14" spans="1:6" x14ac:dyDescent="0.25">
      <c r="A14" t="s">
        <v>435</v>
      </c>
      <c r="B14">
        <v>15</v>
      </c>
      <c r="C14">
        <v>3781</v>
      </c>
      <c r="D14">
        <v>11</v>
      </c>
      <c r="E14">
        <v>2023</v>
      </c>
      <c r="F14" t="s">
        <v>245</v>
      </c>
    </row>
    <row r="15" spans="1:6" x14ac:dyDescent="0.25">
      <c r="A15" t="s">
        <v>436</v>
      </c>
      <c r="B15">
        <v>10</v>
      </c>
      <c r="C15">
        <v>3531</v>
      </c>
      <c r="D15">
        <v>12</v>
      </c>
      <c r="E15">
        <v>2023</v>
      </c>
      <c r="F15" t="s">
        <v>245</v>
      </c>
    </row>
    <row r="16" spans="1:6" x14ac:dyDescent="0.25">
      <c r="A16" t="s">
        <v>437</v>
      </c>
      <c r="B16">
        <v>5</v>
      </c>
      <c r="C16">
        <v>3721</v>
      </c>
      <c r="D16">
        <v>13</v>
      </c>
      <c r="E16">
        <v>2023</v>
      </c>
      <c r="F16" t="s">
        <v>245</v>
      </c>
    </row>
    <row r="17" spans="1:6" x14ac:dyDescent="0.25">
      <c r="A17" t="s">
        <v>438</v>
      </c>
      <c r="B17">
        <v>13</v>
      </c>
      <c r="C17">
        <v>3803</v>
      </c>
      <c r="D17">
        <v>14</v>
      </c>
      <c r="E17">
        <v>2023</v>
      </c>
      <c r="F17" t="s">
        <v>245</v>
      </c>
    </row>
    <row r="18" spans="1:6" x14ac:dyDescent="0.25">
      <c r="A18" t="s">
        <v>439</v>
      </c>
      <c r="B18">
        <v>14</v>
      </c>
      <c r="C18">
        <v>3792</v>
      </c>
      <c r="D18">
        <v>15</v>
      </c>
      <c r="E18">
        <v>2023</v>
      </c>
      <c r="F18" t="s">
        <v>245</v>
      </c>
    </row>
    <row r="19" spans="1:6" x14ac:dyDescent="0.25">
      <c r="A19" t="s">
        <v>440</v>
      </c>
      <c r="B19">
        <v>1</v>
      </c>
      <c r="C19">
        <v>3981</v>
      </c>
      <c r="D19">
        <v>16</v>
      </c>
      <c r="E19">
        <v>2023</v>
      </c>
      <c r="F19" t="s">
        <v>245</v>
      </c>
    </row>
    <row r="20" spans="1:6" x14ac:dyDescent="0.25">
      <c r="A20" t="s">
        <v>441</v>
      </c>
      <c r="B20">
        <v>11</v>
      </c>
      <c r="C20">
        <v>3512</v>
      </c>
      <c r="D20">
        <v>17</v>
      </c>
      <c r="E20">
        <v>2023</v>
      </c>
      <c r="F20" t="s">
        <v>245</v>
      </c>
    </row>
    <row r="21" spans="1:6" x14ac:dyDescent="0.25">
      <c r="A21" t="s">
        <v>442</v>
      </c>
      <c r="B21">
        <v>16</v>
      </c>
      <c r="C21">
        <v>3551</v>
      </c>
      <c r="D21">
        <v>18</v>
      </c>
      <c r="E21">
        <v>2023</v>
      </c>
      <c r="F21" t="s">
        <v>245</v>
      </c>
    </row>
    <row r="22" spans="1:6" x14ac:dyDescent="0.25">
      <c r="A22" t="s">
        <v>443</v>
      </c>
      <c r="B22">
        <v>13</v>
      </c>
      <c r="C22">
        <v>3804</v>
      </c>
      <c r="D22">
        <v>19</v>
      </c>
      <c r="E22">
        <v>2023</v>
      </c>
      <c r="F22" t="s">
        <v>245</v>
      </c>
    </row>
    <row r="23" spans="1:6" x14ac:dyDescent="0.25">
      <c r="A23" t="s">
        <v>575</v>
      </c>
      <c r="B23">
        <v>13</v>
      </c>
      <c r="C23">
        <v>3837</v>
      </c>
      <c r="D23">
        <v>151</v>
      </c>
      <c r="E23">
        <v>2023</v>
      </c>
      <c r="F23" t="s">
        <v>245</v>
      </c>
    </row>
    <row r="24" spans="1:6" x14ac:dyDescent="0.25">
      <c r="A24" t="s">
        <v>444</v>
      </c>
      <c r="B24">
        <v>13</v>
      </c>
      <c r="C24">
        <v>3831</v>
      </c>
      <c r="D24">
        <v>20</v>
      </c>
      <c r="E24">
        <v>2023</v>
      </c>
      <c r="F24" t="s">
        <v>245</v>
      </c>
    </row>
    <row r="25" spans="1:6" x14ac:dyDescent="0.25">
      <c r="A25" t="s">
        <v>445</v>
      </c>
      <c r="B25">
        <v>13</v>
      </c>
      <c r="C25">
        <v>3805</v>
      </c>
      <c r="D25">
        <v>21</v>
      </c>
      <c r="E25">
        <v>2023</v>
      </c>
      <c r="F25" t="s">
        <v>245</v>
      </c>
    </row>
    <row r="26" spans="1:6" x14ac:dyDescent="0.25">
      <c r="A26" t="s">
        <v>446</v>
      </c>
      <c r="B26">
        <v>9</v>
      </c>
      <c r="C26">
        <v>3703</v>
      </c>
      <c r="D26">
        <v>22</v>
      </c>
      <c r="E26">
        <v>2023</v>
      </c>
      <c r="F26" t="s">
        <v>245</v>
      </c>
    </row>
    <row r="27" spans="1:6" x14ac:dyDescent="0.25">
      <c r="A27" t="s">
        <v>447</v>
      </c>
      <c r="B27">
        <v>13</v>
      </c>
      <c r="C27">
        <v>3806</v>
      </c>
      <c r="D27">
        <v>23</v>
      </c>
      <c r="E27">
        <v>2023</v>
      </c>
      <c r="F27" t="s">
        <v>245</v>
      </c>
    </row>
    <row r="28" spans="1:6" x14ac:dyDescent="0.25">
      <c r="A28" t="s">
        <v>448</v>
      </c>
      <c r="B28">
        <v>4</v>
      </c>
      <c r="C28">
        <v>3661</v>
      </c>
      <c r="D28">
        <v>24</v>
      </c>
      <c r="E28">
        <v>2023</v>
      </c>
      <c r="F28" t="s">
        <v>245</v>
      </c>
    </row>
    <row r="29" spans="1:6" x14ac:dyDescent="0.25">
      <c r="A29" t="s">
        <v>449</v>
      </c>
      <c r="B29">
        <v>15</v>
      </c>
      <c r="C29">
        <v>3782</v>
      </c>
      <c r="D29">
        <v>25</v>
      </c>
      <c r="E29">
        <v>2023</v>
      </c>
      <c r="F29" t="s">
        <v>245</v>
      </c>
    </row>
    <row r="30" spans="1:6" x14ac:dyDescent="0.25">
      <c r="A30" t="s">
        <v>450</v>
      </c>
      <c r="B30">
        <v>6</v>
      </c>
      <c r="C30">
        <v>3901</v>
      </c>
      <c r="D30">
        <v>26</v>
      </c>
      <c r="E30">
        <v>2023</v>
      </c>
      <c r="F30" t="s">
        <v>245</v>
      </c>
    </row>
    <row r="31" spans="1:6" x14ac:dyDescent="0.25">
      <c r="A31" t="s">
        <v>451</v>
      </c>
      <c r="B31">
        <v>6</v>
      </c>
      <c r="C31">
        <v>3911</v>
      </c>
      <c r="D31">
        <v>27</v>
      </c>
      <c r="E31">
        <v>2023</v>
      </c>
      <c r="F31" t="s">
        <v>245</v>
      </c>
    </row>
    <row r="32" spans="1:6" x14ac:dyDescent="0.25">
      <c r="A32" t="s">
        <v>452</v>
      </c>
      <c r="B32">
        <v>8</v>
      </c>
      <c r="C32">
        <v>3881</v>
      </c>
      <c r="D32">
        <v>28</v>
      </c>
      <c r="E32">
        <v>2023</v>
      </c>
      <c r="F32" t="s">
        <v>245</v>
      </c>
    </row>
    <row r="33" spans="1:6" x14ac:dyDescent="0.25">
      <c r="A33" t="s">
        <v>453</v>
      </c>
      <c r="B33">
        <v>10</v>
      </c>
      <c r="C33">
        <v>3532</v>
      </c>
      <c r="D33">
        <v>29</v>
      </c>
      <c r="E33">
        <v>2023</v>
      </c>
      <c r="F33" t="s">
        <v>245</v>
      </c>
    </row>
    <row r="34" spans="1:6" x14ac:dyDescent="0.25">
      <c r="A34" t="s">
        <v>454</v>
      </c>
      <c r="B34">
        <v>12</v>
      </c>
      <c r="C34">
        <v>3851</v>
      </c>
      <c r="D34">
        <v>30</v>
      </c>
      <c r="E34">
        <v>2023</v>
      </c>
      <c r="F34" t="s">
        <v>245</v>
      </c>
    </row>
    <row r="35" spans="1:6" x14ac:dyDescent="0.25">
      <c r="A35" t="s">
        <v>455</v>
      </c>
      <c r="B35">
        <v>1</v>
      </c>
      <c r="C35">
        <v>3982</v>
      </c>
      <c r="D35">
        <v>31</v>
      </c>
      <c r="E35">
        <v>2023</v>
      </c>
      <c r="F35" t="s">
        <v>245</v>
      </c>
    </row>
    <row r="36" spans="1:6" x14ac:dyDescent="0.25">
      <c r="A36" t="s">
        <v>456</v>
      </c>
      <c r="B36">
        <v>5</v>
      </c>
      <c r="C36">
        <v>3722</v>
      </c>
      <c r="D36">
        <v>32</v>
      </c>
      <c r="E36">
        <v>2023</v>
      </c>
      <c r="F36" t="s">
        <v>245</v>
      </c>
    </row>
    <row r="37" spans="1:6" x14ac:dyDescent="0.25">
      <c r="A37" t="s">
        <v>574</v>
      </c>
      <c r="B37">
        <v>4</v>
      </c>
      <c r="C37">
        <v>3673</v>
      </c>
      <c r="D37">
        <v>151</v>
      </c>
      <c r="E37">
        <v>2023</v>
      </c>
      <c r="F37" t="s">
        <v>245</v>
      </c>
    </row>
    <row r="38" spans="1:6" x14ac:dyDescent="0.25">
      <c r="A38" t="s">
        <v>457</v>
      </c>
      <c r="B38">
        <v>9</v>
      </c>
      <c r="C38">
        <v>3705</v>
      </c>
      <c r="D38">
        <v>33</v>
      </c>
      <c r="E38">
        <v>2023</v>
      </c>
      <c r="F38" t="s">
        <v>245</v>
      </c>
    </row>
    <row r="39" spans="1:6" x14ac:dyDescent="0.25">
      <c r="A39" t="s">
        <v>458</v>
      </c>
      <c r="B39">
        <v>3</v>
      </c>
      <c r="C39">
        <v>3572</v>
      </c>
      <c r="D39">
        <v>34</v>
      </c>
      <c r="E39">
        <v>2023</v>
      </c>
      <c r="F39" t="s">
        <v>245</v>
      </c>
    </row>
    <row r="40" spans="1:6" x14ac:dyDescent="0.25">
      <c r="A40" t="s">
        <v>459</v>
      </c>
      <c r="B40">
        <v>5</v>
      </c>
      <c r="C40">
        <v>3731</v>
      </c>
      <c r="D40">
        <v>35</v>
      </c>
      <c r="E40">
        <v>2023</v>
      </c>
      <c r="F40" t="s">
        <v>245</v>
      </c>
    </row>
    <row r="41" spans="1:6" x14ac:dyDescent="0.25">
      <c r="A41" t="s">
        <v>460</v>
      </c>
      <c r="B41">
        <v>9</v>
      </c>
      <c r="C41">
        <v>3713</v>
      </c>
      <c r="D41">
        <v>36</v>
      </c>
      <c r="E41">
        <v>2023</v>
      </c>
      <c r="F41" t="s">
        <v>245</v>
      </c>
    </row>
    <row r="42" spans="1:6" x14ac:dyDescent="0.25">
      <c r="A42" t="s">
        <v>461</v>
      </c>
      <c r="B42">
        <v>8</v>
      </c>
      <c r="C42">
        <v>3861</v>
      </c>
      <c r="D42">
        <v>37</v>
      </c>
      <c r="E42">
        <v>2023</v>
      </c>
      <c r="F42" t="s">
        <v>245</v>
      </c>
    </row>
    <row r="43" spans="1:6" x14ac:dyDescent="0.25">
      <c r="A43" t="s">
        <v>462</v>
      </c>
      <c r="B43">
        <v>11</v>
      </c>
      <c r="C43">
        <v>3522</v>
      </c>
      <c r="D43">
        <v>38</v>
      </c>
      <c r="E43">
        <v>2023</v>
      </c>
      <c r="F43" t="s">
        <v>245</v>
      </c>
    </row>
    <row r="44" spans="1:6" x14ac:dyDescent="0.25">
      <c r="A44" t="s">
        <v>463</v>
      </c>
      <c r="B44">
        <v>7</v>
      </c>
      <c r="C44">
        <v>3951</v>
      </c>
      <c r="D44">
        <v>39</v>
      </c>
      <c r="E44">
        <v>2023</v>
      </c>
      <c r="F44" t="s">
        <v>245</v>
      </c>
    </row>
    <row r="45" spans="1:6" x14ac:dyDescent="0.25">
      <c r="A45" t="s">
        <v>464</v>
      </c>
      <c r="B45">
        <v>4</v>
      </c>
      <c r="C45">
        <v>3662</v>
      </c>
      <c r="D45">
        <v>40</v>
      </c>
      <c r="E45">
        <v>2023</v>
      </c>
      <c r="F45" t="s">
        <v>245</v>
      </c>
    </row>
    <row r="46" spans="1:6" x14ac:dyDescent="0.25">
      <c r="A46" t="s">
        <v>465</v>
      </c>
      <c r="B46">
        <v>3</v>
      </c>
      <c r="C46">
        <v>3732</v>
      </c>
      <c r="D46">
        <v>41</v>
      </c>
      <c r="E46">
        <v>2023</v>
      </c>
      <c r="F46" t="s">
        <v>245</v>
      </c>
    </row>
    <row r="47" spans="1:6" x14ac:dyDescent="0.25">
      <c r="A47" t="s">
        <v>466</v>
      </c>
      <c r="B47">
        <v>17</v>
      </c>
      <c r="C47">
        <v>3761</v>
      </c>
      <c r="D47">
        <v>42</v>
      </c>
      <c r="E47">
        <v>2023</v>
      </c>
      <c r="F47" t="s">
        <v>245</v>
      </c>
    </row>
    <row r="48" spans="1:6" x14ac:dyDescent="0.25">
      <c r="A48" t="s">
        <v>467</v>
      </c>
      <c r="B48">
        <v>8</v>
      </c>
      <c r="C48">
        <v>3862</v>
      </c>
      <c r="D48">
        <v>43</v>
      </c>
      <c r="E48">
        <v>2023</v>
      </c>
      <c r="F48" t="s">
        <v>245</v>
      </c>
    </row>
    <row r="49" spans="1:6" x14ac:dyDescent="0.25">
      <c r="A49" t="s">
        <v>468</v>
      </c>
      <c r="B49">
        <v>4</v>
      </c>
      <c r="C49">
        <v>3633</v>
      </c>
      <c r="D49">
        <v>44</v>
      </c>
      <c r="E49">
        <v>2023</v>
      </c>
      <c r="F49" t="s">
        <v>245</v>
      </c>
    </row>
    <row r="50" spans="1:6" x14ac:dyDescent="0.25">
      <c r="A50" t="s">
        <v>469</v>
      </c>
      <c r="B50">
        <v>13</v>
      </c>
      <c r="C50">
        <v>3832</v>
      </c>
      <c r="D50">
        <v>45</v>
      </c>
      <c r="E50">
        <v>2023</v>
      </c>
      <c r="F50" t="s">
        <v>245</v>
      </c>
    </row>
    <row r="51" spans="1:6" x14ac:dyDescent="0.25">
      <c r="A51" t="s">
        <v>470</v>
      </c>
      <c r="B51">
        <v>8</v>
      </c>
      <c r="C51">
        <v>3961</v>
      </c>
      <c r="D51">
        <v>46</v>
      </c>
      <c r="E51">
        <v>2023</v>
      </c>
      <c r="F51" t="s">
        <v>245</v>
      </c>
    </row>
    <row r="52" spans="1:6" x14ac:dyDescent="0.25">
      <c r="A52" t="s">
        <v>471</v>
      </c>
      <c r="B52">
        <v>17</v>
      </c>
      <c r="C52">
        <v>3742</v>
      </c>
      <c r="D52">
        <v>47</v>
      </c>
      <c r="E52">
        <v>2023</v>
      </c>
      <c r="F52" t="s">
        <v>245</v>
      </c>
    </row>
    <row r="53" spans="1:6" x14ac:dyDescent="0.25">
      <c r="A53" t="s">
        <v>472</v>
      </c>
      <c r="B53">
        <v>6</v>
      </c>
      <c r="C53">
        <v>3941</v>
      </c>
      <c r="D53">
        <v>48</v>
      </c>
      <c r="E53">
        <v>2023</v>
      </c>
      <c r="F53" t="s">
        <v>245</v>
      </c>
    </row>
    <row r="54" spans="1:6" x14ac:dyDescent="0.25">
      <c r="A54" t="s">
        <v>473</v>
      </c>
      <c r="B54">
        <v>9</v>
      </c>
      <c r="C54">
        <v>3691</v>
      </c>
      <c r="D54">
        <v>49</v>
      </c>
      <c r="E54">
        <v>2023</v>
      </c>
      <c r="F54" t="s">
        <v>245</v>
      </c>
    </row>
    <row r="55" spans="1:6" x14ac:dyDescent="0.25">
      <c r="A55" t="s">
        <v>474</v>
      </c>
      <c r="B55">
        <v>3</v>
      </c>
      <c r="C55">
        <v>3619</v>
      </c>
      <c r="D55">
        <v>50</v>
      </c>
      <c r="E55">
        <v>2023</v>
      </c>
      <c r="F55" t="s">
        <v>245</v>
      </c>
    </row>
    <row r="56" spans="1:6" x14ac:dyDescent="0.25">
      <c r="A56" t="s">
        <v>475</v>
      </c>
      <c r="B56">
        <v>8</v>
      </c>
      <c r="C56">
        <v>3863</v>
      </c>
      <c r="D56">
        <v>51</v>
      </c>
      <c r="E56">
        <v>2023</v>
      </c>
      <c r="F56" t="s">
        <v>245</v>
      </c>
    </row>
    <row r="57" spans="1:6" x14ac:dyDescent="0.25">
      <c r="A57" t="s">
        <v>476</v>
      </c>
      <c r="B57">
        <v>7</v>
      </c>
      <c r="C57">
        <v>3952</v>
      </c>
      <c r="D57">
        <v>52</v>
      </c>
      <c r="E57">
        <v>2023</v>
      </c>
      <c r="F57" t="s">
        <v>245</v>
      </c>
    </row>
    <row r="58" spans="1:6" x14ac:dyDescent="0.25">
      <c r="A58" t="s">
        <v>477</v>
      </c>
      <c r="B58">
        <v>8</v>
      </c>
      <c r="C58">
        <v>3871</v>
      </c>
      <c r="D58">
        <v>53</v>
      </c>
      <c r="E58">
        <v>2023</v>
      </c>
      <c r="F58" t="s">
        <v>245</v>
      </c>
    </row>
    <row r="59" spans="1:6" x14ac:dyDescent="0.25">
      <c r="A59" t="s">
        <v>478</v>
      </c>
      <c r="B59">
        <v>8</v>
      </c>
      <c r="C59">
        <v>3882</v>
      </c>
      <c r="D59">
        <v>54</v>
      </c>
      <c r="E59">
        <v>2023</v>
      </c>
      <c r="F59" t="s">
        <v>245</v>
      </c>
    </row>
    <row r="60" spans="1:6" x14ac:dyDescent="0.25">
      <c r="A60" t="s">
        <v>479</v>
      </c>
      <c r="B60">
        <v>15</v>
      </c>
      <c r="C60">
        <v>3785</v>
      </c>
      <c r="D60">
        <v>55</v>
      </c>
      <c r="E60">
        <v>2023</v>
      </c>
      <c r="F60" t="s">
        <v>245</v>
      </c>
    </row>
    <row r="61" spans="1:6" x14ac:dyDescent="0.25">
      <c r="A61" t="s">
        <v>480</v>
      </c>
      <c r="B61">
        <v>3</v>
      </c>
      <c r="C61">
        <v>3575</v>
      </c>
      <c r="D61">
        <v>56</v>
      </c>
      <c r="E61">
        <v>2023</v>
      </c>
      <c r="F61" t="s">
        <v>245</v>
      </c>
    </row>
    <row r="62" spans="1:6" x14ac:dyDescent="0.25">
      <c r="A62" t="s">
        <v>481</v>
      </c>
      <c r="B62">
        <v>3</v>
      </c>
      <c r="C62">
        <v>3576</v>
      </c>
      <c r="D62">
        <v>57</v>
      </c>
      <c r="E62">
        <v>2023</v>
      </c>
      <c r="F62" t="s">
        <v>245</v>
      </c>
    </row>
    <row r="63" spans="1:6" x14ac:dyDescent="0.25">
      <c r="A63" t="s">
        <v>482</v>
      </c>
      <c r="B63">
        <v>7</v>
      </c>
      <c r="C63">
        <v>3955</v>
      </c>
      <c r="D63">
        <v>58</v>
      </c>
      <c r="E63">
        <v>2023</v>
      </c>
      <c r="F63" t="s">
        <v>245</v>
      </c>
    </row>
    <row r="64" spans="1:6" x14ac:dyDescent="0.25">
      <c r="A64" t="s">
        <v>483</v>
      </c>
      <c r="B64">
        <v>11</v>
      </c>
      <c r="C64">
        <v>3513</v>
      </c>
      <c r="D64">
        <v>59</v>
      </c>
      <c r="E64">
        <v>2023</v>
      </c>
      <c r="F64" t="s">
        <v>245</v>
      </c>
    </row>
    <row r="65" spans="1:6" x14ac:dyDescent="0.25">
      <c r="A65" t="s">
        <v>484</v>
      </c>
      <c r="B65">
        <v>17</v>
      </c>
      <c r="C65">
        <v>3743</v>
      </c>
      <c r="D65">
        <v>60</v>
      </c>
      <c r="E65">
        <v>2023</v>
      </c>
      <c r="F65" t="s">
        <v>245</v>
      </c>
    </row>
    <row r="66" spans="1:6" x14ac:dyDescent="0.25">
      <c r="A66" t="s">
        <v>485</v>
      </c>
      <c r="B66">
        <v>13</v>
      </c>
      <c r="C66">
        <v>3833</v>
      </c>
      <c r="D66">
        <v>61</v>
      </c>
      <c r="E66">
        <v>2023</v>
      </c>
      <c r="F66" t="s">
        <v>245</v>
      </c>
    </row>
    <row r="67" spans="1:6" x14ac:dyDescent="0.25">
      <c r="A67" t="s">
        <v>486</v>
      </c>
      <c r="B67">
        <v>9</v>
      </c>
      <c r="C67">
        <v>3707</v>
      </c>
      <c r="D67">
        <v>62</v>
      </c>
      <c r="E67">
        <v>2023</v>
      </c>
      <c r="F67" t="s">
        <v>245</v>
      </c>
    </row>
    <row r="68" spans="1:6" x14ac:dyDescent="0.25">
      <c r="A68" t="s">
        <v>487</v>
      </c>
      <c r="B68">
        <v>13</v>
      </c>
      <c r="C68">
        <v>3821</v>
      </c>
      <c r="D68">
        <v>63</v>
      </c>
      <c r="E68">
        <v>2023</v>
      </c>
      <c r="F68" t="s">
        <v>245</v>
      </c>
    </row>
    <row r="69" spans="1:6" x14ac:dyDescent="0.25">
      <c r="A69" t="s">
        <v>488</v>
      </c>
      <c r="B69">
        <v>2</v>
      </c>
      <c r="C69">
        <v>3618</v>
      </c>
      <c r="D69">
        <v>64</v>
      </c>
      <c r="E69">
        <v>2023</v>
      </c>
      <c r="F69" t="s">
        <v>245</v>
      </c>
    </row>
    <row r="70" spans="1:6" x14ac:dyDescent="0.25">
      <c r="A70" t="s">
        <v>489</v>
      </c>
      <c r="B70">
        <v>8</v>
      </c>
      <c r="C70">
        <v>3891</v>
      </c>
      <c r="D70">
        <v>65</v>
      </c>
      <c r="E70">
        <v>2023</v>
      </c>
      <c r="F70" t="s">
        <v>245</v>
      </c>
    </row>
    <row r="71" spans="1:6" x14ac:dyDescent="0.25">
      <c r="A71" t="s">
        <v>490</v>
      </c>
      <c r="B71">
        <v>15</v>
      </c>
      <c r="C71">
        <v>3783</v>
      </c>
      <c r="D71">
        <v>66</v>
      </c>
      <c r="E71">
        <v>2023</v>
      </c>
      <c r="F71" t="s">
        <v>245</v>
      </c>
    </row>
    <row r="72" spans="1:6" x14ac:dyDescent="0.25">
      <c r="A72" t="s">
        <v>491</v>
      </c>
      <c r="B72">
        <v>7</v>
      </c>
      <c r="C72">
        <v>3953</v>
      </c>
      <c r="D72">
        <v>67</v>
      </c>
      <c r="E72">
        <v>2023</v>
      </c>
      <c r="F72" t="s">
        <v>245</v>
      </c>
    </row>
    <row r="73" spans="1:6" x14ac:dyDescent="0.25">
      <c r="A73" t="s">
        <v>492</v>
      </c>
      <c r="B73">
        <v>6</v>
      </c>
      <c r="C73">
        <v>3926</v>
      </c>
      <c r="D73">
        <v>68</v>
      </c>
      <c r="E73">
        <v>2023</v>
      </c>
      <c r="F73" t="s">
        <v>245</v>
      </c>
    </row>
    <row r="74" spans="1:6" x14ac:dyDescent="0.25">
      <c r="A74" t="s">
        <v>493</v>
      </c>
      <c r="B74">
        <v>7</v>
      </c>
      <c r="C74">
        <v>3954</v>
      </c>
      <c r="D74">
        <v>69</v>
      </c>
      <c r="E74">
        <v>2023</v>
      </c>
      <c r="F74" t="s">
        <v>245</v>
      </c>
    </row>
    <row r="75" spans="1:6" x14ac:dyDescent="0.25">
      <c r="A75" t="s">
        <v>494</v>
      </c>
      <c r="B75">
        <v>10</v>
      </c>
      <c r="C75">
        <v>3533</v>
      </c>
      <c r="D75">
        <v>70</v>
      </c>
      <c r="E75">
        <v>2023</v>
      </c>
      <c r="F75" t="s">
        <v>245</v>
      </c>
    </row>
    <row r="76" spans="1:6" x14ac:dyDescent="0.25">
      <c r="A76" t="s">
        <v>495</v>
      </c>
      <c r="B76">
        <v>4</v>
      </c>
      <c r="C76">
        <v>3663</v>
      </c>
      <c r="D76">
        <v>71</v>
      </c>
      <c r="E76">
        <v>2023</v>
      </c>
      <c r="F76" t="s">
        <v>245</v>
      </c>
    </row>
    <row r="77" spans="1:6" x14ac:dyDescent="0.25">
      <c r="A77" t="s">
        <v>496</v>
      </c>
      <c r="B77">
        <v>9</v>
      </c>
      <c r="C77">
        <v>3708</v>
      </c>
      <c r="D77">
        <v>72</v>
      </c>
      <c r="E77">
        <v>2023</v>
      </c>
      <c r="F77" t="s">
        <v>245</v>
      </c>
    </row>
    <row r="78" spans="1:6" x14ac:dyDescent="0.25">
      <c r="A78" t="s">
        <v>497</v>
      </c>
      <c r="B78">
        <v>1</v>
      </c>
      <c r="C78">
        <v>3983</v>
      </c>
      <c r="D78">
        <v>73</v>
      </c>
      <c r="E78">
        <v>2023</v>
      </c>
      <c r="F78" t="s">
        <v>245</v>
      </c>
    </row>
    <row r="79" spans="1:6" x14ac:dyDescent="0.25">
      <c r="A79" t="s">
        <v>498</v>
      </c>
      <c r="B79">
        <v>13</v>
      </c>
      <c r="C79">
        <v>3822</v>
      </c>
      <c r="D79">
        <v>74</v>
      </c>
      <c r="E79">
        <v>2023</v>
      </c>
      <c r="F79" t="s">
        <v>245</v>
      </c>
    </row>
    <row r="80" spans="1:6" x14ac:dyDescent="0.25">
      <c r="A80" t="s">
        <v>499</v>
      </c>
      <c r="B80">
        <v>11</v>
      </c>
      <c r="C80">
        <v>3502</v>
      </c>
      <c r="D80">
        <v>75</v>
      </c>
      <c r="E80">
        <v>2023</v>
      </c>
      <c r="F80" t="s">
        <v>245</v>
      </c>
    </row>
    <row r="81" spans="1:6" x14ac:dyDescent="0.25">
      <c r="A81" t="s">
        <v>500</v>
      </c>
      <c r="B81">
        <v>10</v>
      </c>
      <c r="C81">
        <v>3534</v>
      </c>
      <c r="D81">
        <v>76</v>
      </c>
      <c r="E81">
        <v>2023</v>
      </c>
      <c r="F81" t="s">
        <v>245</v>
      </c>
    </row>
    <row r="82" spans="1:6" x14ac:dyDescent="0.25">
      <c r="A82" t="s">
        <v>501</v>
      </c>
      <c r="B82">
        <v>3</v>
      </c>
      <c r="C82">
        <v>3617</v>
      </c>
      <c r="D82">
        <v>77</v>
      </c>
      <c r="E82">
        <v>2023</v>
      </c>
      <c r="F82" t="s">
        <v>245</v>
      </c>
    </row>
    <row r="83" spans="1:6" x14ac:dyDescent="0.25">
      <c r="A83" t="s">
        <v>423</v>
      </c>
      <c r="B83">
        <v>9</v>
      </c>
      <c r="C83">
        <v>3715</v>
      </c>
      <c r="D83">
        <v>148</v>
      </c>
      <c r="E83">
        <v>2023</v>
      </c>
      <c r="F83" t="s">
        <v>245</v>
      </c>
    </row>
    <row r="84" spans="1:6" x14ac:dyDescent="0.25">
      <c r="A84" t="s">
        <v>502</v>
      </c>
      <c r="B84">
        <v>4</v>
      </c>
      <c r="C84">
        <v>3503</v>
      </c>
      <c r="D84">
        <v>78</v>
      </c>
      <c r="E84">
        <v>2023</v>
      </c>
      <c r="F84" t="s">
        <v>245</v>
      </c>
    </row>
    <row r="85" spans="1:6" x14ac:dyDescent="0.25">
      <c r="A85" t="s">
        <v>503</v>
      </c>
      <c r="B85">
        <v>9</v>
      </c>
      <c r="C85">
        <v>3693</v>
      </c>
      <c r="D85">
        <v>79</v>
      </c>
      <c r="E85">
        <v>2023</v>
      </c>
      <c r="F85" t="s">
        <v>245</v>
      </c>
    </row>
    <row r="86" spans="1:6" x14ac:dyDescent="0.25">
      <c r="A86" t="s">
        <v>504</v>
      </c>
      <c r="B86">
        <v>3</v>
      </c>
      <c r="C86">
        <v>3612</v>
      </c>
      <c r="D86">
        <v>80</v>
      </c>
      <c r="E86">
        <v>2023</v>
      </c>
      <c r="F86" t="s">
        <v>245</v>
      </c>
    </row>
    <row r="87" spans="1:6" x14ac:dyDescent="0.25">
      <c r="A87" t="s">
        <v>576</v>
      </c>
      <c r="B87">
        <v>3</v>
      </c>
      <c r="C87">
        <v>3988</v>
      </c>
      <c r="D87">
        <v>81</v>
      </c>
      <c r="E87">
        <v>2023</v>
      </c>
      <c r="F87" t="s">
        <v>245</v>
      </c>
    </row>
    <row r="88" spans="1:6" x14ac:dyDescent="0.25">
      <c r="A88" t="s">
        <v>505</v>
      </c>
      <c r="B88">
        <v>4</v>
      </c>
      <c r="C88">
        <v>3634</v>
      </c>
      <c r="D88">
        <v>81</v>
      </c>
      <c r="E88">
        <v>2023</v>
      </c>
      <c r="F88" t="s">
        <v>245</v>
      </c>
    </row>
    <row r="89" spans="1:6" x14ac:dyDescent="0.25">
      <c r="A89" t="s">
        <v>506</v>
      </c>
      <c r="B89">
        <v>15</v>
      </c>
      <c r="C89">
        <v>3784</v>
      </c>
      <c r="D89">
        <v>82</v>
      </c>
      <c r="E89">
        <v>2023</v>
      </c>
      <c r="F89" t="s">
        <v>245</v>
      </c>
    </row>
    <row r="90" spans="1:6" x14ac:dyDescent="0.25">
      <c r="A90" t="s">
        <v>507</v>
      </c>
      <c r="B90">
        <v>16</v>
      </c>
      <c r="C90">
        <v>3561</v>
      </c>
      <c r="D90">
        <v>83</v>
      </c>
      <c r="E90">
        <v>2023</v>
      </c>
      <c r="F90" t="s">
        <v>245</v>
      </c>
    </row>
    <row r="91" spans="1:6" x14ac:dyDescent="0.25">
      <c r="A91" t="s">
        <v>508</v>
      </c>
      <c r="B91">
        <v>4</v>
      </c>
      <c r="C91">
        <v>3635</v>
      </c>
      <c r="D91">
        <v>84</v>
      </c>
      <c r="E91">
        <v>2023</v>
      </c>
      <c r="F91" t="s">
        <v>245</v>
      </c>
    </row>
    <row r="92" spans="1:6" x14ac:dyDescent="0.25">
      <c r="A92" t="s">
        <v>509</v>
      </c>
      <c r="B92">
        <v>5</v>
      </c>
      <c r="C92">
        <v>3723</v>
      </c>
      <c r="D92">
        <v>85</v>
      </c>
      <c r="E92">
        <v>2023</v>
      </c>
      <c r="F92" t="s">
        <v>245</v>
      </c>
    </row>
    <row r="93" spans="1:6" x14ac:dyDescent="0.25">
      <c r="A93" t="s">
        <v>424</v>
      </c>
      <c r="B93">
        <v>9</v>
      </c>
      <c r="C93">
        <v>3714</v>
      </c>
      <c r="D93">
        <v>149</v>
      </c>
      <c r="E93">
        <v>2023</v>
      </c>
      <c r="F93" t="s">
        <v>245</v>
      </c>
    </row>
    <row r="94" spans="1:6" x14ac:dyDescent="0.25">
      <c r="A94" t="s">
        <v>510</v>
      </c>
      <c r="B94">
        <v>10</v>
      </c>
      <c r="C94">
        <v>3536</v>
      </c>
      <c r="D94">
        <v>86</v>
      </c>
      <c r="E94">
        <v>2023</v>
      </c>
      <c r="F94" t="s">
        <v>245</v>
      </c>
    </row>
    <row r="95" spans="1:6" x14ac:dyDescent="0.25">
      <c r="A95" t="s">
        <v>511</v>
      </c>
      <c r="B95">
        <v>4</v>
      </c>
      <c r="C95">
        <v>3636</v>
      </c>
      <c r="D95">
        <v>87</v>
      </c>
      <c r="E95">
        <v>2023</v>
      </c>
      <c r="F95" t="s">
        <v>245</v>
      </c>
    </row>
    <row r="96" spans="1:6" x14ac:dyDescent="0.25">
      <c r="A96" t="s">
        <v>512</v>
      </c>
      <c r="B96">
        <v>9</v>
      </c>
      <c r="C96">
        <v>3711</v>
      </c>
      <c r="D96">
        <v>88</v>
      </c>
      <c r="E96">
        <v>2023</v>
      </c>
      <c r="F96" t="s">
        <v>245</v>
      </c>
    </row>
    <row r="97" spans="1:6" x14ac:dyDescent="0.25">
      <c r="A97" t="s">
        <v>513</v>
      </c>
      <c r="B97">
        <v>13</v>
      </c>
      <c r="C97">
        <v>3808</v>
      </c>
      <c r="D97">
        <v>89</v>
      </c>
      <c r="E97">
        <v>2023</v>
      </c>
      <c r="F97" t="s">
        <v>245</v>
      </c>
    </row>
    <row r="98" spans="1:6" x14ac:dyDescent="0.25">
      <c r="A98" t="s">
        <v>514</v>
      </c>
      <c r="B98">
        <v>4</v>
      </c>
      <c r="C98">
        <v>3637</v>
      </c>
      <c r="D98">
        <v>90</v>
      </c>
      <c r="E98">
        <v>2023</v>
      </c>
      <c r="F98" t="s">
        <v>245</v>
      </c>
    </row>
    <row r="99" spans="1:6" x14ac:dyDescent="0.25">
      <c r="A99" t="s">
        <v>515</v>
      </c>
      <c r="B99">
        <v>13</v>
      </c>
      <c r="C99">
        <v>3834</v>
      </c>
      <c r="D99">
        <v>91</v>
      </c>
      <c r="E99">
        <v>2023</v>
      </c>
      <c r="F99" t="s">
        <v>245</v>
      </c>
    </row>
    <row r="100" spans="1:6" x14ac:dyDescent="0.25">
      <c r="A100" t="s">
        <v>516</v>
      </c>
      <c r="B100">
        <v>8</v>
      </c>
      <c r="C100">
        <v>3883</v>
      </c>
      <c r="D100">
        <v>92</v>
      </c>
      <c r="E100">
        <v>2023</v>
      </c>
      <c r="F100" t="s">
        <v>245</v>
      </c>
    </row>
    <row r="101" spans="1:6" x14ac:dyDescent="0.25">
      <c r="A101" t="s">
        <v>517</v>
      </c>
      <c r="B101">
        <v>3</v>
      </c>
      <c r="C101">
        <v>3672</v>
      </c>
      <c r="D101">
        <v>93</v>
      </c>
      <c r="E101">
        <v>2023</v>
      </c>
      <c r="F101" t="s">
        <v>245</v>
      </c>
    </row>
    <row r="102" spans="1:6" x14ac:dyDescent="0.25">
      <c r="A102" t="s">
        <v>518</v>
      </c>
      <c r="B102">
        <v>3</v>
      </c>
      <c r="C102">
        <v>3581</v>
      </c>
      <c r="D102">
        <v>94</v>
      </c>
      <c r="E102">
        <v>2023</v>
      </c>
      <c r="F102" t="s">
        <v>245</v>
      </c>
    </row>
    <row r="103" spans="1:6" x14ac:dyDescent="0.25">
      <c r="A103" t="s">
        <v>519</v>
      </c>
      <c r="B103">
        <v>10</v>
      </c>
      <c r="C103">
        <v>3538</v>
      </c>
      <c r="D103">
        <v>95</v>
      </c>
      <c r="E103">
        <v>2023</v>
      </c>
      <c r="F103" t="s">
        <v>245</v>
      </c>
    </row>
    <row r="104" spans="1:6" x14ac:dyDescent="0.25">
      <c r="A104" t="s">
        <v>520</v>
      </c>
      <c r="B104">
        <v>15</v>
      </c>
      <c r="C104">
        <v>3786</v>
      </c>
      <c r="D104">
        <v>96</v>
      </c>
      <c r="E104">
        <v>2023</v>
      </c>
      <c r="F104" t="s">
        <v>245</v>
      </c>
    </row>
    <row r="105" spans="1:6" x14ac:dyDescent="0.25">
      <c r="A105" t="s">
        <v>521</v>
      </c>
      <c r="B105">
        <v>17</v>
      </c>
      <c r="C105">
        <v>3752</v>
      </c>
      <c r="D105">
        <v>97</v>
      </c>
      <c r="E105">
        <v>2023</v>
      </c>
      <c r="F105" t="s">
        <v>245</v>
      </c>
    </row>
    <row r="106" spans="1:6" x14ac:dyDescent="0.25">
      <c r="A106" t="s">
        <v>522</v>
      </c>
      <c r="B106">
        <v>13</v>
      </c>
      <c r="C106">
        <v>3835</v>
      </c>
      <c r="D106">
        <v>98</v>
      </c>
      <c r="E106">
        <v>2023</v>
      </c>
      <c r="F106" t="s">
        <v>245</v>
      </c>
    </row>
    <row r="107" spans="1:6" x14ac:dyDescent="0.25">
      <c r="A107" t="s">
        <v>523</v>
      </c>
      <c r="B107">
        <v>10</v>
      </c>
      <c r="C107">
        <v>3539</v>
      </c>
      <c r="D107">
        <v>99</v>
      </c>
      <c r="E107">
        <v>2023</v>
      </c>
      <c r="F107" t="s">
        <v>245</v>
      </c>
    </row>
    <row r="108" spans="1:6" x14ac:dyDescent="0.25">
      <c r="A108" t="s">
        <v>524</v>
      </c>
      <c r="B108">
        <v>15</v>
      </c>
      <c r="C108">
        <v>3788</v>
      </c>
      <c r="D108">
        <v>100</v>
      </c>
      <c r="E108">
        <v>2023</v>
      </c>
      <c r="F108" t="s">
        <v>245</v>
      </c>
    </row>
    <row r="109" spans="1:6" x14ac:dyDescent="0.25">
      <c r="A109" t="s">
        <v>525</v>
      </c>
      <c r="B109">
        <v>4</v>
      </c>
      <c r="C109">
        <v>3638</v>
      </c>
      <c r="D109">
        <v>101</v>
      </c>
      <c r="E109">
        <v>2023</v>
      </c>
      <c r="F109" t="s">
        <v>245</v>
      </c>
    </row>
    <row r="110" spans="1:6" x14ac:dyDescent="0.25">
      <c r="A110" t="s">
        <v>526</v>
      </c>
      <c r="B110">
        <v>8</v>
      </c>
      <c r="C110">
        <v>3962</v>
      </c>
      <c r="D110">
        <v>102</v>
      </c>
      <c r="E110">
        <v>2023</v>
      </c>
      <c r="F110" t="s">
        <v>245</v>
      </c>
    </row>
    <row r="111" spans="1:6" x14ac:dyDescent="0.25">
      <c r="A111" t="s">
        <v>527</v>
      </c>
      <c r="B111">
        <v>3</v>
      </c>
      <c r="C111">
        <v>3582</v>
      </c>
      <c r="D111">
        <v>103</v>
      </c>
      <c r="E111">
        <v>2023</v>
      </c>
      <c r="F111" t="s">
        <v>245</v>
      </c>
    </row>
    <row r="112" spans="1:6" x14ac:dyDescent="0.25">
      <c r="A112" t="s">
        <v>528</v>
      </c>
      <c r="B112">
        <v>11</v>
      </c>
      <c r="C112">
        <v>3514</v>
      </c>
      <c r="D112">
        <v>104</v>
      </c>
      <c r="E112">
        <v>2023</v>
      </c>
      <c r="F112" t="s">
        <v>245</v>
      </c>
    </row>
    <row r="113" spans="1:6" x14ac:dyDescent="0.25">
      <c r="A113" t="s">
        <v>529</v>
      </c>
      <c r="B113">
        <v>3</v>
      </c>
      <c r="C113">
        <v>3583</v>
      </c>
      <c r="D113">
        <v>105</v>
      </c>
      <c r="E113">
        <v>2023</v>
      </c>
      <c r="F113" t="s">
        <v>245</v>
      </c>
    </row>
    <row r="114" spans="1:6" x14ac:dyDescent="0.25">
      <c r="A114" t="s">
        <v>530</v>
      </c>
      <c r="B114">
        <v>17</v>
      </c>
      <c r="C114">
        <v>3762</v>
      </c>
      <c r="D114">
        <v>106</v>
      </c>
      <c r="E114">
        <v>2023</v>
      </c>
      <c r="F114" t="s">
        <v>245</v>
      </c>
    </row>
    <row r="115" spans="1:6" x14ac:dyDescent="0.25">
      <c r="A115" t="s">
        <v>531</v>
      </c>
      <c r="B115">
        <v>8</v>
      </c>
      <c r="C115">
        <v>3972</v>
      </c>
      <c r="D115">
        <v>107</v>
      </c>
      <c r="E115">
        <v>2023</v>
      </c>
      <c r="F115" t="s">
        <v>245</v>
      </c>
    </row>
    <row r="116" spans="1:6" x14ac:dyDescent="0.25">
      <c r="A116" t="s">
        <v>532</v>
      </c>
      <c r="B116">
        <v>13</v>
      </c>
      <c r="C116">
        <v>3811</v>
      </c>
      <c r="D116">
        <v>108</v>
      </c>
      <c r="E116">
        <v>2023</v>
      </c>
      <c r="F116" t="s">
        <v>245</v>
      </c>
    </row>
    <row r="117" spans="1:6" x14ac:dyDescent="0.25">
      <c r="A117" t="s">
        <v>533</v>
      </c>
      <c r="B117">
        <v>17</v>
      </c>
      <c r="C117">
        <v>3763</v>
      </c>
      <c r="D117">
        <v>109</v>
      </c>
      <c r="E117">
        <v>2023</v>
      </c>
      <c r="F117" t="s">
        <v>245</v>
      </c>
    </row>
    <row r="118" spans="1:6" x14ac:dyDescent="0.25">
      <c r="A118" t="s">
        <v>534</v>
      </c>
      <c r="B118">
        <v>3</v>
      </c>
      <c r="C118">
        <v>3615</v>
      </c>
      <c r="D118">
        <v>110</v>
      </c>
      <c r="E118">
        <v>2023</v>
      </c>
      <c r="F118" t="s">
        <v>245</v>
      </c>
    </row>
    <row r="119" spans="1:6" x14ac:dyDescent="0.25">
      <c r="A119" t="s">
        <v>535</v>
      </c>
      <c r="B119">
        <v>4</v>
      </c>
      <c r="C119">
        <v>3640</v>
      </c>
      <c r="D119">
        <v>111</v>
      </c>
      <c r="E119">
        <v>2023</v>
      </c>
      <c r="F119" t="s">
        <v>245</v>
      </c>
    </row>
    <row r="120" spans="1:6" x14ac:dyDescent="0.25">
      <c r="A120" t="s">
        <v>536</v>
      </c>
      <c r="B120">
        <v>15</v>
      </c>
      <c r="C120">
        <v>3789</v>
      </c>
      <c r="D120">
        <v>112</v>
      </c>
      <c r="E120">
        <v>2023</v>
      </c>
      <c r="F120" t="s">
        <v>245</v>
      </c>
    </row>
    <row r="121" spans="1:6" x14ac:dyDescent="0.25">
      <c r="A121" t="s">
        <v>537</v>
      </c>
      <c r="B121">
        <v>15</v>
      </c>
      <c r="C121">
        <v>3790</v>
      </c>
      <c r="D121">
        <v>113</v>
      </c>
      <c r="E121">
        <v>2023</v>
      </c>
      <c r="F121" t="s">
        <v>245</v>
      </c>
    </row>
    <row r="122" spans="1:6" x14ac:dyDescent="0.25">
      <c r="A122" t="s">
        <v>538</v>
      </c>
      <c r="B122">
        <v>13</v>
      </c>
      <c r="C122">
        <v>3823</v>
      </c>
      <c r="D122">
        <v>114</v>
      </c>
      <c r="E122">
        <v>2023</v>
      </c>
      <c r="F122" t="s">
        <v>245</v>
      </c>
    </row>
    <row r="123" spans="1:6" x14ac:dyDescent="0.25">
      <c r="A123" t="s">
        <v>539</v>
      </c>
      <c r="B123">
        <v>9</v>
      </c>
      <c r="C123">
        <v>3694</v>
      </c>
      <c r="D123">
        <v>115</v>
      </c>
      <c r="E123">
        <v>2023</v>
      </c>
      <c r="F123" t="s">
        <v>245</v>
      </c>
    </row>
    <row r="124" spans="1:6" x14ac:dyDescent="0.25">
      <c r="A124" t="s">
        <v>540</v>
      </c>
      <c r="B124">
        <v>8</v>
      </c>
      <c r="C124">
        <v>3893</v>
      </c>
      <c r="D124">
        <v>116</v>
      </c>
      <c r="E124">
        <v>2023</v>
      </c>
      <c r="F124" t="s">
        <v>245</v>
      </c>
    </row>
    <row r="125" spans="1:6" x14ac:dyDescent="0.25">
      <c r="A125" t="s">
        <v>541</v>
      </c>
      <c r="B125">
        <v>2</v>
      </c>
      <c r="C125">
        <v>3598</v>
      </c>
      <c r="D125">
        <v>117</v>
      </c>
      <c r="E125">
        <v>2023</v>
      </c>
      <c r="F125" t="s">
        <v>245</v>
      </c>
    </row>
    <row r="126" spans="1:6" x14ac:dyDescent="0.25">
      <c r="A126" t="s">
        <v>542</v>
      </c>
      <c r="B126">
        <v>15</v>
      </c>
      <c r="C126">
        <v>3787</v>
      </c>
      <c r="D126">
        <v>118</v>
      </c>
      <c r="E126">
        <v>2023</v>
      </c>
      <c r="F126" t="s">
        <v>245</v>
      </c>
    </row>
    <row r="127" spans="1:6" x14ac:dyDescent="0.25">
      <c r="A127" t="s">
        <v>543</v>
      </c>
      <c r="B127">
        <v>13</v>
      </c>
      <c r="C127">
        <v>3810</v>
      </c>
      <c r="D127">
        <v>119</v>
      </c>
      <c r="E127">
        <v>2023</v>
      </c>
      <c r="F127" t="s">
        <v>245</v>
      </c>
    </row>
    <row r="128" spans="1:6" x14ac:dyDescent="0.25">
      <c r="A128" t="s">
        <v>544</v>
      </c>
      <c r="B128">
        <v>11</v>
      </c>
      <c r="C128">
        <v>3504</v>
      </c>
      <c r="D128">
        <v>120</v>
      </c>
      <c r="E128">
        <v>2023</v>
      </c>
      <c r="F128" t="s">
        <v>245</v>
      </c>
    </row>
    <row r="129" spans="1:6" x14ac:dyDescent="0.25">
      <c r="A129" t="s">
        <v>545</v>
      </c>
      <c r="B129">
        <v>9</v>
      </c>
      <c r="C129">
        <v>3695</v>
      </c>
      <c r="D129">
        <v>121</v>
      </c>
      <c r="E129">
        <v>2023</v>
      </c>
      <c r="F129" t="s">
        <v>245</v>
      </c>
    </row>
    <row r="130" spans="1:6" x14ac:dyDescent="0.25">
      <c r="A130" t="s">
        <v>546</v>
      </c>
      <c r="B130">
        <v>1</v>
      </c>
      <c r="C130">
        <v>3985</v>
      </c>
      <c r="D130">
        <v>122</v>
      </c>
      <c r="E130">
        <v>2023</v>
      </c>
      <c r="F130" t="s">
        <v>245</v>
      </c>
    </row>
    <row r="131" spans="1:6" x14ac:dyDescent="0.25">
      <c r="A131" t="s">
        <v>547</v>
      </c>
      <c r="B131">
        <v>10</v>
      </c>
      <c r="C131">
        <v>3540</v>
      </c>
      <c r="D131">
        <v>123</v>
      </c>
      <c r="E131">
        <v>2023</v>
      </c>
      <c r="F131" t="s">
        <v>245</v>
      </c>
    </row>
    <row r="132" spans="1:6" x14ac:dyDescent="0.25">
      <c r="A132" t="s">
        <v>548</v>
      </c>
      <c r="B132">
        <v>11</v>
      </c>
      <c r="C132">
        <v>3515</v>
      </c>
      <c r="D132">
        <v>124</v>
      </c>
      <c r="E132">
        <v>2023</v>
      </c>
      <c r="F132" t="s">
        <v>245</v>
      </c>
    </row>
    <row r="133" spans="1:6" x14ac:dyDescent="0.25">
      <c r="A133" t="s">
        <v>577</v>
      </c>
      <c r="B133">
        <v>10</v>
      </c>
      <c r="C133">
        <v>3543</v>
      </c>
      <c r="D133">
        <v>124</v>
      </c>
      <c r="E133">
        <v>2023</v>
      </c>
      <c r="F133" t="s">
        <v>245</v>
      </c>
    </row>
    <row r="134" spans="1:6" x14ac:dyDescent="0.25">
      <c r="A134" t="s">
        <v>549</v>
      </c>
      <c r="B134">
        <v>17</v>
      </c>
      <c r="C134">
        <v>3744</v>
      </c>
      <c r="D134">
        <v>125</v>
      </c>
      <c r="E134">
        <v>2023</v>
      </c>
      <c r="F134" t="s">
        <v>245</v>
      </c>
    </row>
    <row r="135" spans="1:6" x14ac:dyDescent="0.25">
      <c r="A135" t="s">
        <v>550</v>
      </c>
      <c r="B135">
        <v>5</v>
      </c>
      <c r="C135">
        <v>3733</v>
      </c>
      <c r="D135">
        <v>126</v>
      </c>
      <c r="E135">
        <v>2023</v>
      </c>
      <c r="F135" t="s">
        <v>245</v>
      </c>
    </row>
    <row r="136" spans="1:6" x14ac:dyDescent="0.25">
      <c r="A136" t="s">
        <v>551</v>
      </c>
      <c r="B136">
        <v>17</v>
      </c>
      <c r="C136">
        <v>3745</v>
      </c>
      <c r="D136">
        <v>127</v>
      </c>
      <c r="E136">
        <v>2023</v>
      </c>
      <c r="F136" t="s">
        <v>245</v>
      </c>
    </row>
    <row r="137" spans="1:6" x14ac:dyDescent="0.25">
      <c r="A137" t="s">
        <v>552</v>
      </c>
      <c r="B137">
        <v>4</v>
      </c>
      <c r="C137">
        <v>3668</v>
      </c>
      <c r="D137">
        <v>128</v>
      </c>
      <c r="E137">
        <v>2023</v>
      </c>
      <c r="F137" t="s">
        <v>245</v>
      </c>
    </row>
    <row r="138" spans="1:6" x14ac:dyDescent="0.25">
      <c r="A138" t="s">
        <v>553</v>
      </c>
      <c r="B138">
        <v>11</v>
      </c>
      <c r="C138">
        <v>3505</v>
      </c>
      <c r="D138">
        <v>129</v>
      </c>
      <c r="E138">
        <v>2023</v>
      </c>
      <c r="F138" t="s">
        <v>245</v>
      </c>
    </row>
    <row r="139" spans="1:6" x14ac:dyDescent="0.25">
      <c r="A139" t="s">
        <v>554</v>
      </c>
      <c r="B139">
        <v>10</v>
      </c>
      <c r="C139">
        <v>3541</v>
      </c>
      <c r="D139">
        <v>130</v>
      </c>
      <c r="E139">
        <v>2023</v>
      </c>
      <c r="F139" t="s">
        <v>245</v>
      </c>
    </row>
    <row r="140" spans="1:6" x14ac:dyDescent="0.25">
      <c r="A140" t="s">
        <v>555</v>
      </c>
      <c r="B140">
        <v>4</v>
      </c>
      <c r="C140">
        <v>3671</v>
      </c>
      <c r="D140">
        <v>131</v>
      </c>
      <c r="E140">
        <v>2023</v>
      </c>
      <c r="F140" t="s">
        <v>245</v>
      </c>
    </row>
    <row r="141" spans="1:6" x14ac:dyDescent="0.25">
      <c r="A141" t="s">
        <v>556</v>
      </c>
      <c r="B141">
        <v>7</v>
      </c>
      <c r="C141">
        <v>3945</v>
      </c>
      <c r="D141">
        <v>132</v>
      </c>
      <c r="E141">
        <v>2023</v>
      </c>
      <c r="F141" t="s">
        <v>245</v>
      </c>
    </row>
    <row r="142" spans="1:6" x14ac:dyDescent="0.25">
      <c r="A142" t="s">
        <v>557</v>
      </c>
      <c r="B142">
        <v>5</v>
      </c>
      <c r="C142">
        <v>3734</v>
      </c>
      <c r="D142">
        <v>133</v>
      </c>
      <c r="E142">
        <v>2023</v>
      </c>
      <c r="F142" t="s">
        <v>245</v>
      </c>
    </row>
    <row r="143" spans="1:6" x14ac:dyDescent="0.25">
      <c r="A143" t="s">
        <v>558</v>
      </c>
      <c r="B143">
        <v>1</v>
      </c>
      <c r="C143">
        <v>3987</v>
      </c>
      <c r="D143">
        <v>134</v>
      </c>
      <c r="E143">
        <v>2023</v>
      </c>
      <c r="F143" t="s">
        <v>245</v>
      </c>
    </row>
    <row r="144" spans="1:6" x14ac:dyDescent="0.25">
      <c r="A144" t="s">
        <v>559</v>
      </c>
      <c r="B144">
        <v>4</v>
      </c>
      <c r="C144">
        <v>3669</v>
      </c>
      <c r="D144">
        <v>135</v>
      </c>
      <c r="E144">
        <v>2023</v>
      </c>
      <c r="F144" t="s">
        <v>245</v>
      </c>
    </row>
    <row r="145" spans="1:6" x14ac:dyDescent="0.25">
      <c r="A145" t="s">
        <v>560</v>
      </c>
      <c r="B145">
        <v>6</v>
      </c>
      <c r="C145">
        <v>3932</v>
      </c>
      <c r="D145">
        <v>136</v>
      </c>
      <c r="E145">
        <v>2023</v>
      </c>
      <c r="F145" t="s">
        <v>245</v>
      </c>
    </row>
    <row r="146" spans="1:6" x14ac:dyDescent="0.25">
      <c r="A146" t="s">
        <v>561</v>
      </c>
      <c r="B146">
        <v>1</v>
      </c>
      <c r="C146">
        <v>3986</v>
      </c>
      <c r="D146">
        <v>137</v>
      </c>
      <c r="E146">
        <v>2023</v>
      </c>
      <c r="F146" t="s">
        <v>245</v>
      </c>
    </row>
    <row r="147" spans="1:6" x14ac:dyDescent="0.25">
      <c r="A147" t="s">
        <v>562</v>
      </c>
      <c r="B147">
        <v>7</v>
      </c>
      <c r="C147">
        <v>3946</v>
      </c>
      <c r="D147">
        <v>138</v>
      </c>
      <c r="E147">
        <v>2023</v>
      </c>
      <c r="F147" t="s">
        <v>245</v>
      </c>
    </row>
    <row r="148" spans="1:6" x14ac:dyDescent="0.25">
      <c r="A148" t="s">
        <v>563</v>
      </c>
      <c r="B148">
        <v>4</v>
      </c>
      <c r="C148">
        <v>3670</v>
      </c>
      <c r="D148">
        <v>139</v>
      </c>
      <c r="E148">
        <v>2023</v>
      </c>
      <c r="F148" t="s">
        <v>245</v>
      </c>
    </row>
    <row r="149" spans="1:6" x14ac:dyDescent="0.25">
      <c r="A149" t="s">
        <v>564</v>
      </c>
      <c r="B149">
        <v>17</v>
      </c>
      <c r="C149">
        <v>3847</v>
      </c>
      <c r="D149">
        <v>140</v>
      </c>
      <c r="E149">
        <v>2023</v>
      </c>
      <c r="F149" t="s">
        <v>245</v>
      </c>
    </row>
    <row r="150" spans="1:6" x14ac:dyDescent="0.25">
      <c r="A150" t="s">
        <v>565</v>
      </c>
      <c r="B150">
        <v>2</v>
      </c>
      <c r="C150">
        <v>3603</v>
      </c>
      <c r="D150">
        <v>141</v>
      </c>
      <c r="E150">
        <v>2023</v>
      </c>
      <c r="F150" t="s">
        <v>245</v>
      </c>
    </row>
    <row r="151" spans="1:6" x14ac:dyDescent="0.25">
      <c r="A151" t="s">
        <v>566</v>
      </c>
      <c r="B151">
        <v>17</v>
      </c>
      <c r="C151">
        <v>3764</v>
      </c>
      <c r="D151">
        <v>142</v>
      </c>
      <c r="E151">
        <v>2023</v>
      </c>
      <c r="F151" t="s">
        <v>245</v>
      </c>
    </row>
    <row r="152" spans="1:6" x14ac:dyDescent="0.25">
      <c r="A152" t="s">
        <v>567</v>
      </c>
      <c r="B152">
        <v>11</v>
      </c>
      <c r="C152">
        <v>3506</v>
      </c>
      <c r="D152">
        <v>143</v>
      </c>
      <c r="E152">
        <v>2023</v>
      </c>
      <c r="F152" t="s">
        <v>245</v>
      </c>
    </row>
    <row r="153" spans="1:6" x14ac:dyDescent="0.25">
      <c r="A153" t="s">
        <v>568</v>
      </c>
      <c r="B153">
        <v>13</v>
      </c>
      <c r="C153">
        <v>3836</v>
      </c>
      <c r="D153">
        <v>144</v>
      </c>
      <c r="E153">
        <v>2023</v>
      </c>
      <c r="F153" t="s">
        <v>245</v>
      </c>
    </row>
    <row r="154" spans="1:6" x14ac:dyDescent="0.25">
      <c r="A154" t="s">
        <v>569</v>
      </c>
      <c r="B154">
        <v>1</v>
      </c>
      <c r="C154">
        <v>3616</v>
      </c>
      <c r="D154">
        <v>145</v>
      </c>
      <c r="E154">
        <v>2023</v>
      </c>
      <c r="F154" t="s">
        <v>245</v>
      </c>
    </row>
    <row r="155" spans="1:6" x14ac:dyDescent="0.25">
      <c r="A155" t="s">
        <v>570</v>
      </c>
      <c r="B155">
        <v>17</v>
      </c>
      <c r="C155">
        <v>3746</v>
      </c>
      <c r="D155">
        <v>146</v>
      </c>
      <c r="E155">
        <v>2023</v>
      </c>
      <c r="F155" t="s">
        <v>245</v>
      </c>
    </row>
    <row r="156" spans="1:6" x14ac:dyDescent="0.25">
      <c r="A156" t="s">
        <v>571</v>
      </c>
      <c r="B156">
        <v>9</v>
      </c>
      <c r="C156">
        <v>3712</v>
      </c>
      <c r="D156">
        <v>147</v>
      </c>
      <c r="E156">
        <v>2023</v>
      </c>
      <c r="F156" t="s">
        <v>245</v>
      </c>
    </row>
    <row r="157" spans="1:6" x14ac:dyDescent="0.25">
      <c r="A157" t="s">
        <v>79</v>
      </c>
      <c r="B157">
        <v>7</v>
      </c>
      <c r="C157">
        <v>3947</v>
      </c>
      <c r="D157">
        <v>148</v>
      </c>
      <c r="E157">
        <v>2023</v>
      </c>
      <c r="F157" t="s">
        <v>245</v>
      </c>
    </row>
    <row r="158" spans="1:6" x14ac:dyDescent="0.25">
      <c r="A158" t="s">
        <v>572</v>
      </c>
      <c r="B158">
        <v>15</v>
      </c>
      <c r="C158">
        <v>3791</v>
      </c>
      <c r="D158">
        <v>149</v>
      </c>
      <c r="E158">
        <v>2023</v>
      </c>
      <c r="F158" t="s">
        <v>245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4"/>
  <sheetViews>
    <sheetView workbookViewId="0">
      <selection activeCell="K26" sqref="K26"/>
    </sheetView>
  </sheetViews>
  <sheetFormatPr baseColWidth="10" defaultRowHeight="15" x14ac:dyDescent="0.25"/>
  <cols>
    <col min="3" max="3" width="17.140625" bestFit="1" customWidth="1"/>
    <col min="4" max="4" width="18.5703125" bestFit="1" customWidth="1"/>
    <col min="11" max="11" width="24.140625" customWidth="1"/>
  </cols>
  <sheetData>
    <row r="1" spans="1:17" x14ac:dyDescent="0.2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</row>
    <row r="2" spans="1:17" x14ac:dyDescent="0.25">
      <c r="A2">
        <v>104319</v>
      </c>
      <c r="B2" t="s">
        <v>76</v>
      </c>
      <c r="C2" t="s">
        <v>77</v>
      </c>
      <c r="D2" t="s">
        <v>78</v>
      </c>
      <c r="E2" t="s">
        <v>79</v>
      </c>
      <c r="F2">
        <v>953822</v>
      </c>
      <c r="G2">
        <v>3946</v>
      </c>
      <c r="H2" t="s">
        <v>80</v>
      </c>
      <c r="I2">
        <v>546</v>
      </c>
      <c r="J2">
        <v>41</v>
      </c>
      <c r="K2" t="s">
        <v>48</v>
      </c>
      <c r="L2" t="s">
        <v>81</v>
      </c>
      <c r="M2">
        <v>1</v>
      </c>
      <c r="N2">
        <v>218</v>
      </c>
      <c r="O2">
        <v>218</v>
      </c>
      <c r="Q2">
        <v>218</v>
      </c>
    </row>
    <row r="3" spans="1:17" x14ac:dyDescent="0.25">
      <c r="A3">
        <v>104319</v>
      </c>
      <c r="B3" t="s">
        <v>76</v>
      </c>
      <c r="C3" t="s">
        <v>77</v>
      </c>
      <c r="D3" t="s">
        <v>78</v>
      </c>
      <c r="E3" t="s">
        <v>79</v>
      </c>
      <c r="F3">
        <v>953823</v>
      </c>
      <c r="G3">
        <v>3946</v>
      </c>
      <c r="H3" t="s">
        <v>82</v>
      </c>
      <c r="I3">
        <v>513</v>
      </c>
      <c r="J3">
        <v>41</v>
      </c>
      <c r="K3" t="s">
        <v>13</v>
      </c>
      <c r="L3" t="s">
        <v>83</v>
      </c>
      <c r="M3">
        <v>1</v>
      </c>
      <c r="N3">
        <v>209</v>
      </c>
      <c r="O3">
        <v>209</v>
      </c>
      <c r="Q3">
        <v>209</v>
      </c>
    </row>
    <row r="4" spans="1:17" x14ac:dyDescent="0.25">
      <c r="A4">
        <v>104319</v>
      </c>
      <c r="B4" t="s">
        <v>76</v>
      </c>
      <c r="C4" t="s">
        <v>77</v>
      </c>
      <c r="D4" t="s">
        <v>78</v>
      </c>
      <c r="E4" t="s">
        <v>79</v>
      </c>
      <c r="F4">
        <v>953824</v>
      </c>
      <c r="G4">
        <v>3946</v>
      </c>
      <c r="H4" t="s">
        <v>84</v>
      </c>
      <c r="I4">
        <v>512</v>
      </c>
      <c r="J4">
        <v>41</v>
      </c>
      <c r="K4" t="s">
        <v>12</v>
      </c>
      <c r="L4" t="s">
        <v>85</v>
      </c>
      <c r="M4">
        <v>1</v>
      </c>
      <c r="N4">
        <v>202</v>
      </c>
      <c r="O4">
        <v>202</v>
      </c>
      <c r="Q4">
        <v>202</v>
      </c>
    </row>
    <row r="5" spans="1:17" x14ac:dyDescent="0.25">
      <c r="A5">
        <v>104319</v>
      </c>
      <c r="B5" t="s">
        <v>76</v>
      </c>
      <c r="C5" t="s">
        <v>77</v>
      </c>
      <c r="D5" t="s">
        <v>78</v>
      </c>
      <c r="E5" t="s">
        <v>79</v>
      </c>
      <c r="F5">
        <v>953826</v>
      </c>
      <c r="G5">
        <v>3946</v>
      </c>
      <c r="H5" t="s">
        <v>86</v>
      </c>
      <c r="I5">
        <v>502</v>
      </c>
      <c r="J5">
        <v>41</v>
      </c>
      <c r="K5" t="s">
        <v>5</v>
      </c>
      <c r="L5" t="s">
        <v>87</v>
      </c>
      <c r="M5">
        <v>1</v>
      </c>
      <c r="N5">
        <v>101</v>
      </c>
      <c r="O5">
        <v>101</v>
      </c>
      <c r="Q5">
        <v>101</v>
      </c>
    </row>
    <row r="6" spans="1:17" x14ac:dyDescent="0.25">
      <c r="A6">
        <v>104319</v>
      </c>
      <c r="B6" t="s">
        <v>76</v>
      </c>
      <c r="C6" t="s">
        <v>77</v>
      </c>
      <c r="D6" t="s">
        <v>78</v>
      </c>
      <c r="E6" t="s">
        <v>79</v>
      </c>
      <c r="F6">
        <v>953827</v>
      </c>
      <c r="G6">
        <v>3946</v>
      </c>
      <c r="H6" t="s">
        <v>88</v>
      </c>
      <c r="I6">
        <v>522</v>
      </c>
      <c r="J6">
        <v>41</v>
      </c>
      <c r="K6" t="s">
        <v>19</v>
      </c>
      <c r="L6" t="s">
        <v>89</v>
      </c>
      <c r="M6">
        <v>1</v>
      </c>
      <c r="N6">
        <v>127</v>
      </c>
      <c r="O6">
        <v>127</v>
      </c>
      <c r="Q6">
        <v>127</v>
      </c>
    </row>
    <row r="7" spans="1:17" x14ac:dyDescent="0.25">
      <c r="A7">
        <v>104319</v>
      </c>
      <c r="B7" t="s">
        <v>76</v>
      </c>
      <c r="C7" t="s">
        <v>77</v>
      </c>
      <c r="D7" t="s">
        <v>78</v>
      </c>
      <c r="E7" t="s">
        <v>79</v>
      </c>
      <c r="F7">
        <v>953829</v>
      </c>
      <c r="G7">
        <v>3946</v>
      </c>
      <c r="H7" t="s">
        <v>90</v>
      </c>
      <c r="I7">
        <v>522</v>
      </c>
      <c r="J7">
        <v>41</v>
      </c>
      <c r="K7" t="s">
        <v>19</v>
      </c>
      <c r="L7" t="s">
        <v>91</v>
      </c>
      <c r="M7">
        <v>1</v>
      </c>
      <c r="N7">
        <v>95</v>
      </c>
      <c r="O7">
        <v>95</v>
      </c>
      <c r="Q7">
        <v>95</v>
      </c>
    </row>
    <row r="8" spans="1:17" x14ac:dyDescent="0.25">
      <c r="A8">
        <v>104319</v>
      </c>
      <c r="B8" t="s">
        <v>76</v>
      </c>
      <c r="C8" t="s">
        <v>77</v>
      </c>
      <c r="D8" t="s">
        <v>78</v>
      </c>
      <c r="E8" t="s">
        <v>79</v>
      </c>
      <c r="F8">
        <v>919372</v>
      </c>
      <c r="G8">
        <v>3947</v>
      </c>
      <c r="H8">
        <v>1000</v>
      </c>
      <c r="I8">
        <v>456</v>
      </c>
      <c r="J8">
        <v>31</v>
      </c>
      <c r="K8" t="s">
        <v>0</v>
      </c>
      <c r="L8" t="s">
        <v>92</v>
      </c>
      <c r="M8">
        <v>1</v>
      </c>
      <c r="N8">
        <v>31</v>
      </c>
      <c r="O8">
        <v>31</v>
      </c>
      <c r="Q8">
        <v>31</v>
      </c>
    </row>
    <row r="9" spans="1:17" x14ac:dyDescent="0.25">
      <c r="A9">
        <v>104319</v>
      </c>
      <c r="B9" t="s">
        <v>76</v>
      </c>
      <c r="C9" t="s">
        <v>77</v>
      </c>
      <c r="D9" t="s">
        <v>78</v>
      </c>
      <c r="E9" t="s">
        <v>79</v>
      </c>
      <c r="F9">
        <v>919363</v>
      </c>
      <c r="G9">
        <v>3947</v>
      </c>
      <c r="H9" t="s">
        <v>93</v>
      </c>
      <c r="I9">
        <v>521</v>
      </c>
      <c r="J9">
        <v>31</v>
      </c>
      <c r="K9" t="s">
        <v>18</v>
      </c>
      <c r="L9" t="s">
        <v>94</v>
      </c>
      <c r="M9">
        <v>1</v>
      </c>
      <c r="N9">
        <v>10</v>
      </c>
      <c r="O9">
        <v>10</v>
      </c>
      <c r="Q9">
        <v>10</v>
      </c>
    </row>
    <row r="10" spans="1:17" x14ac:dyDescent="0.25">
      <c r="A10">
        <v>104319</v>
      </c>
      <c r="B10" t="s">
        <v>76</v>
      </c>
      <c r="C10" t="s">
        <v>77</v>
      </c>
      <c r="D10" t="s">
        <v>78</v>
      </c>
      <c r="E10" t="s">
        <v>79</v>
      </c>
      <c r="F10">
        <v>919074</v>
      </c>
      <c r="G10">
        <v>3947</v>
      </c>
      <c r="H10" t="s">
        <v>95</v>
      </c>
      <c r="I10">
        <v>513</v>
      </c>
      <c r="J10">
        <v>31</v>
      </c>
      <c r="K10" t="s">
        <v>13</v>
      </c>
      <c r="L10" t="s">
        <v>96</v>
      </c>
      <c r="M10">
        <v>1</v>
      </c>
      <c r="N10">
        <v>69</v>
      </c>
      <c r="O10">
        <v>69</v>
      </c>
      <c r="Q10">
        <v>69</v>
      </c>
    </row>
    <row r="11" spans="1:17" x14ac:dyDescent="0.25">
      <c r="A11">
        <v>104319</v>
      </c>
      <c r="B11" t="s">
        <v>76</v>
      </c>
      <c r="C11" t="s">
        <v>77</v>
      </c>
      <c r="D11" t="s">
        <v>78</v>
      </c>
      <c r="E11" t="s">
        <v>79</v>
      </c>
      <c r="F11">
        <v>919437</v>
      </c>
      <c r="G11">
        <v>3947</v>
      </c>
      <c r="H11">
        <v>1093</v>
      </c>
      <c r="I11">
        <v>456</v>
      </c>
      <c r="J11">
        <v>31</v>
      </c>
      <c r="K11" t="s">
        <v>0</v>
      </c>
      <c r="L11" t="s">
        <v>97</v>
      </c>
      <c r="M11">
        <v>1</v>
      </c>
      <c r="N11">
        <v>21</v>
      </c>
      <c r="O11">
        <v>21</v>
      </c>
      <c r="Q11">
        <v>21</v>
      </c>
    </row>
    <row r="12" spans="1:17" x14ac:dyDescent="0.25">
      <c r="A12">
        <v>104319</v>
      </c>
      <c r="B12" t="s">
        <v>76</v>
      </c>
      <c r="C12" t="s">
        <v>77</v>
      </c>
      <c r="D12" t="s">
        <v>78</v>
      </c>
      <c r="E12" t="s">
        <v>79</v>
      </c>
      <c r="F12">
        <v>919452</v>
      </c>
      <c r="G12">
        <v>3947</v>
      </c>
      <c r="H12">
        <v>1094</v>
      </c>
      <c r="I12">
        <v>456</v>
      </c>
      <c r="J12">
        <v>31</v>
      </c>
      <c r="K12" t="s">
        <v>0</v>
      </c>
      <c r="L12" t="s">
        <v>98</v>
      </c>
      <c r="M12">
        <v>1</v>
      </c>
      <c r="N12">
        <v>41</v>
      </c>
      <c r="O12">
        <v>41</v>
      </c>
      <c r="Q12">
        <v>41</v>
      </c>
    </row>
    <row r="13" spans="1:17" x14ac:dyDescent="0.25">
      <c r="A13">
        <v>104319</v>
      </c>
      <c r="B13" t="s">
        <v>76</v>
      </c>
      <c r="C13" t="s">
        <v>77</v>
      </c>
      <c r="D13" t="s">
        <v>78</v>
      </c>
      <c r="E13" t="s">
        <v>79</v>
      </c>
      <c r="F13">
        <v>919440</v>
      </c>
      <c r="G13">
        <v>3947</v>
      </c>
      <c r="H13">
        <v>1095</v>
      </c>
      <c r="I13">
        <v>456</v>
      </c>
      <c r="J13">
        <v>31</v>
      </c>
      <c r="K13" t="s">
        <v>0</v>
      </c>
      <c r="L13" t="s">
        <v>99</v>
      </c>
      <c r="M13">
        <v>1</v>
      </c>
      <c r="N13">
        <v>23</v>
      </c>
      <c r="O13">
        <v>23</v>
      </c>
      <c r="Q13">
        <v>23</v>
      </c>
    </row>
    <row r="14" spans="1:17" x14ac:dyDescent="0.25">
      <c r="A14">
        <v>104319</v>
      </c>
      <c r="B14" t="s">
        <v>76</v>
      </c>
      <c r="C14" t="s">
        <v>77</v>
      </c>
      <c r="D14" t="s">
        <v>78</v>
      </c>
      <c r="E14" t="s">
        <v>79</v>
      </c>
      <c r="F14">
        <v>919563</v>
      </c>
      <c r="G14">
        <v>3947</v>
      </c>
      <c r="H14">
        <v>1096</v>
      </c>
      <c r="I14">
        <v>456</v>
      </c>
      <c r="J14">
        <v>31</v>
      </c>
      <c r="K14" t="s">
        <v>0</v>
      </c>
      <c r="L14" t="s">
        <v>100</v>
      </c>
      <c r="M14">
        <v>1</v>
      </c>
      <c r="N14">
        <v>24</v>
      </c>
      <c r="O14">
        <v>24</v>
      </c>
      <c r="Q14">
        <v>24</v>
      </c>
    </row>
    <row r="15" spans="1:17" x14ac:dyDescent="0.25">
      <c r="A15">
        <v>104319</v>
      </c>
      <c r="B15" t="s">
        <v>76</v>
      </c>
      <c r="C15" t="s">
        <v>77</v>
      </c>
      <c r="D15" t="s">
        <v>78</v>
      </c>
      <c r="E15" t="s">
        <v>79</v>
      </c>
      <c r="F15">
        <v>983059</v>
      </c>
      <c r="G15">
        <v>3947</v>
      </c>
      <c r="H15" t="s">
        <v>101</v>
      </c>
      <c r="I15">
        <v>537</v>
      </c>
      <c r="J15">
        <v>31</v>
      </c>
      <c r="K15" t="s">
        <v>102</v>
      </c>
      <c r="L15" t="s">
        <v>103</v>
      </c>
      <c r="M15">
        <v>1</v>
      </c>
      <c r="N15">
        <v>152</v>
      </c>
      <c r="O15">
        <v>152</v>
      </c>
      <c r="Q15">
        <v>152</v>
      </c>
    </row>
    <row r="16" spans="1:17" x14ac:dyDescent="0.25">
      <c r="A16">
        <v>104319</v>
      </c>
      <c r="B16" t="s">
        <v>76</v>
      </c>
      <c r="C16" t="s">
        <v>77</v>
      </c>
      <c r="D16" t="s">
        <v>78</v>
      </c>
      <c r="E16" t="s">
        <v>79</v>
      </c>
      <c r="F16">
        <v>919409</v>
      </c>
      <c r="G16">
        <v>3947</v>
      </c>
      <c r="H16">
        <v>1111</v>
      </c>
      <c r="I16">
        <v>456</v>
      </c>
      <c r="J16">
        <v>31</v>
      </c>
      <c r="K16" t="s">
        <v>0</v>
      </c>
      <c r="L16" t="s">
        <v>104</v>
      </c>
      <c r="M16">
        <v>1</v>
      </c>
      <c r="N16">
        <v>11</v>
      </c>
      <c r="O16">
        <v>11</v>
      </c>
      <c r="Q16">
        <v>11</v>
      </c>
    </row>
    <row r="17" spans="1:17" x14ac:dyDescent="0.25">
      <c r="A17">
        <v>104319</v>
      </c>
      <c r="B17" t="s">
        <v>76</v>
      </c>
      <c r="C17" t="s">
        <v>77</v>
      </c>
      <c r="D17" t="s">
        <v>78</v>
      </c>
      <c r="E17" t="s">
        <v>79</v>
      </c>
      <c r="F17">
        <v>919143</v>
      </c>
      <c r="G17">
        <v>3947</v>
      </c>
      <c r="H17" t="s">
        <v>105</v>
      </c>
      <c r="I17">
        <v>508</v>
      </c>
      <c r="J17">
        <v>31</v>
      </c>
      <c r="K17" t="s">
        <v>10</v>
      </c>
      <c r="L17" t="s">
        <v>106</v>
      </c>
      <c r="M17">
        <v>1</v>
      </c>
      <c r="N17">
        <v>301</v>
      </c>
      <c r="O17">
        <v>301</v>
      </c>
      <c r="Q17">
        <v>301</v>
      </c>
    </row>
    <row r="18" spans="1:17" x14ac:dyDescent="0.25">
      <c r="A18">
        <v>104319</v>
      </c>
      <c r="B18" t="s">
        <v>76</v>
      </c>
      <c r="C18" t="s">
        <v>77</v>
      </c>
      <c r="D18" t="s">
        <v>78</v>
      </c>
      <c r="E18" t="s">
        <v>79</v>
      </c>
      <c r="F18">
        <v>919073</v>
      </c>
      <c r="G18">
        <v>3947</v>
      </c>
      <c r="H18" t="s">
        <v>107</v>
      </c>
      <c r="I18">
        <v>537</v>
      </c>
      <c r="J18">
        <v>31</v>
      </c>
      <c r="K18" t="s">
        <v>102</v>
      </c>
      <c r="L18" t="s">
        <v>108</v>
      </c>
      <c r="M18">
        <v>1</v>
      </c>
      <c r="N18">
        <v>134</v>
      </c>
      <c r="O18">
        <v>134</v>
      </c>
      <c r="Q18">
        <v>134</v>
      </c>
    </row>
    <row r="19" spans="1:17" x14ac:dyDescent="0.25">
      <c r="A19">
        <v>104319</v>
      </c>
      <c r="B19" t="s">
        <v>76</v>
      </c>
      <c r="C19" t="s">
        <v>77</v>
      </c>
      <c r="D19" t="s">
        <v>78</v>
      </c>
      <c r="E19" t="s">
        <v>79</v>
      </c>
      <c r="F19">
        <v>919073</v>
      </c>
      <c r="G19">
        <v>3947</v>
      </c>
      <c r="H19" t="s">
        <v>107</v>
      </c>
      <c r="I19">
        <v>545</v>
      </c>
      <c r="J19">
        <v>31</v>
      </c>
      <c r="K19" t="s">
        <v>47</v>
      </c>
      <c r="L19" t="s">
        <v>109</v>
      </c>
      <c r="M19">
        <v>1</v>
      </c>
      <c r="N19">
        <v>201</v>
      </c>
      <c r="O19">
        <v>201</v>
      </c>
      <c r="Q19">
        <v>201</v>
      </c>
    </row>
    <row r="20" spans="1:17" x14ac:dyDescent="0.25">
      <c r="A20">
        <v>104319</v>
      </c>
      <c r="B20" t="s">
        <v>76</v>
      </c>
      <c r="C20" t="s">
        <v>77</v>
      </c>
      <c r="D20" t="s">
        <v>78</v>
      </c>
      <c r="E20" t="s">
        <v>79</v>
      </c>
      <c r="F20">
        <v>919073</v>
      </c>
      <c r="G20">
        <v>3947</v>
      </c>
      <c r="H20" t="s">
        <v>107</v>
      </c>
      <c r="I20">
        <v>524</v>
      </c>
      <c r="J20">
        <v>31</v>
      </c>
      <c r="K20" t="s">
        <v>21</v>
      </c>
      <c r="L20">
        <v>3990282934</v>
      </c>
      <c r="M20">
        <v>1</v>
      </c>
      <c r="N20">
        <v>200</v>
      </c>
      <c r="O20">
        <v>200</v>
      </c>
      <c r="Q20">
        <v>200</v>
      </c>
    </row>
    <row r="21" spans="1:17" x14ac:dyDescent="0.25">
      <c r="A21">
        <v>104319</v>
      </c>
      <c r="B21" t="s">
        <v>76</v>
      </c>
      <c r="C21" t="s">
        <v>77</v>
      </c>
      <c r="D21" t="s">
        <v>78</v>
      </c>
      <c r="E21" t="s">
        <v>79</v>
      </c>
      <c r="F21">
        <v>919227</v>
      </c>
      <c r="G21">
        <v>3947</v>
      </c>
      <c r="H21">
        <v>1371</v>
      </c>
      <c r="I21">
        <v>521</v>
      </c>
      <c r="J21">
        <v>41</v>
      </c>
      <c r="K21" t="s">
        <v>18</v>
      </c>
      <c r="L21" t="s">
        <v>110</v>
      </c>
      <c r="M21">
        <v>1</v>
      </c>
      <c r="N21">
        <v>56</v>
      </c>
      <c r="O21">
        <v>56</v>
      </c>
      <c r="Q21">
        <v>56</v>
      </c>
    </row>
    <row r="22" spans="1:17" x14ac:dyDescent="0.25">
      <c r="A22">
        <v>104319</v>
      </c>
      <c r="B22" t="s">
        <v>76</v>
      </c>
      <c r="C22" t="s">
        <v>77</v>
      </c>
      <c r="D22" t="s">
        <v>78</v>
      </c>
      <c r="E22" t="s">
        <v>79</v>
      </c>
      <c r="F22">
        <v>959123</v>
      </c>
      <c r="G22">
        <v>3947</v>
      </c>
      <c r="H22" t="s">
        <v>111</v>
      </c>
      <c r="I22">
        <v>601</v>
      </c>
      <c r="J22">
        <v>41</v>
      </c>
      <c r="K22" t="s">
        <v>49</v>
      </c>
      <c r="L22" t="s">
        <v>112</v>
      </c>
      <c r="M22">
        <v>1</v>
      </c>
      <c r="N22">
        <v>18</v>
      </c>
      <c r="O22">
        <v>18</v>
      </c>
      <c r="Q22">
        <v>18</v>
      </c>
    </row>
    <row r="23" spans="1:17" x14ac:dyDescent="0.25">
      <c r="A23">
        <v>104319</v>
      </c>
      <c r="B23" t="s">
        <v>76</v>
      </c>
      <c r="C23" t="s">
        <v>77</v>
      </c>
      <c r="D23" t="s">
        <v>78</v>
      </c>
      <c r="E23" t="s">
        <v>79</v>
      </c>
      <c r="F23">
        <v>919292</v>
      </c>
      <c r="G23">
        <v>3947</v>
      </c>
      <c r="H23">
        <v>1405</v>
      </c>
      <c r="I23">
        <v>521</v>
      </c>
      <c r="J23">
        <v>41</v>
      </c>
      <c r="K23" t="s">
        <v>18</v>
      </c>
      <c r="L23" t="s">
        <v>113</v>
      </c>
      <c r="M23">
        <v>1</v>
      </c>
      <c r="N23">
        <v>59</v>
      </c>
      <c r="O23">
        <v>59</v>
      </c>
      <c r="Q23">
        <v>59</v>
      </c>
    </row>
    <row r="24" spans="1:17" x14ac:dyDescent="0.25">
      <c r="A24">
        <v>104319</v>
      </c>
      <c r="B24" t="s">
        <v>76</v>
      </c>
      <c r="C24" t="s">
        <v>77</v>
      </c>
      <c r="D24" t="s">
        <v>78</v>
      </c>
      <c r="E24" t="s">
        <v>79</v>
      </c>
      <c r="F24">
        <v>919288</v>
      </c>
      <c r="G24">
        <v>3947</v>
      </c>
      <c r="H24">
        <v>1406</v>
      </c>
      <c r="I24">
        <v>521</v>
      </c>
      <c r="J24">
        <v>41</v>
      </c>
      <c r="K24" t="s">
        <v>18</v>
      </c>
      <c r="L24" t="s">
        <v>114</v>
      </c>
      <c r="M24">
        <v>1</v>
      </c>
      <c r="N24">
        <v>37</v>
      </c>
      <c r="O24">
        <v>37</v>
      </c>
      <c r="Q24">
        <v>37</v>
      </c>
    </row>
    <row r="25" spans="1:17" x14ac:dyDescent="0.25">
      <c r="A25">
        <v>104319</v>
      </c>
      <c r="B25" t="s">
        <v>76</v>
      </c>
      <c r="C25" t="s">
        <v>77</v>
      </c>
      <c r="D25" t="s">
        <v>78</v>
      </c>
      <c r="E25" t="s">
        <v>79</v>
      </c>
      <c r="F25">
        <v>919115</v>
      </c>
      <c r="G25">
        <v>3947</v>
      </c>
      <c r="H25" t="s">
        <v>115</v>
      </c>
      <c r="I25">
        <v>547</v>
      </c>
      <c r="J25">
        <v>31</v>
      </c>
      <c r="K25" t="s">
        <v>31</v>
      </c>
      <c r="L25" t="s">
        <v>116</v>
      </c>
      <c r="M25">
        <v>1</v>
      </c>
      <c r="N25">
        <v>200</v>
      </c>
      <c r="O25">
        <v>200</v>
      </c>
      <c r="Q25">
        <v>200</v>
      </c>
    </row>
    <row r="26" spans="1:17" x14ac:dyDescent="0.25">
      <c r="A26">
        <v>104319</v>
      </c>
      <c r="B26" t="s">
        <v>76</v>
      </c>
      <c r="C26" t="s">
        <v>77</v>
      </c>
      <c r="D26" t="s">
        <v>78</v>
      </c>
      <c r="E26" t="s">
        <v>79</v>
      </c>
      <c r="F26">
        <v>919115</v>
      </c>
      <c r="G26">
        <v>3947</v>
      </c>
      <c r="H26" t="s">
        <v>115</v>
      </c>
      <c r="I26">
        <v>545</v>
      </c>
      <c r="J26">
        <v>31</v>
      </c>
      <c r="K26" t="s">
        <v>47</v>
      </c>
      <c r="L26" t="s">
        <v>117</v>
      </c>
      <c r="M26">
        <v>1</v>
      </c>
      <c r="N26">
        <v>195</v>
      </c>
      <c r="O26">
        <v>195</v>
      </c>
      <c r="Q26">
        <v>195</v>
      </c>
    </row>
    <row r="27" spans="1:17" x14ac:dyDescent="0.25">
      <c r="A27">
        <v>104319</v>
      </c>
      <c r="B27" t="s">
        <v>76</v>
      </c>
      <c r="C27" t="s">
        <v>77</v>
      </c>
      <c r="D27" t="s">
        <v>78</v>
      </c>
      <c r="E27" t="s">
        <v>79</v>
      </c>
      <c r="F27">
        <v>919135</v>
      </c>
      <c r="G27">
        <v>3947</v>
      </c>
      <c r="H27" t="s">
        <v>118</v>
      </c>
      <c r="I27">
        <v>524</v>
      </c>
      <c r="J27">
        <v>31</v>
      </c>
      <c r="K27" t="s">
        <v>21</v>
      </c>
      <c r="L27">
        <v>3989034415</v>
      </c>
      <c r="M27">
        <v>1</v>
      </c>
      <c r="N27">
        <v>88</v>
      </c>
      <c r="O27">
        <v>88</v>
      </c>
      <c r="Q27">
        <v>88</v>
      </c>
    </row>
    <row r="28" spans="1:17" x14ac:dyDescent="0.25">
      <c r="A28">
        <v>104319</v>
      </c>
      <c r="B28" t="s">
        <v>76</v>
      </c>
      <c r="C28" t="s">
        <v>77</v>
      </c>
      <c r="D28" t="s">
        <v>78</v>
      </c>
      <c r="E28" t="s">
        <v>79</v>
      </c>
      <c r="F28">
        <v>684243</v>
      </c>
      <c r="G28">
        <v>3947</v>
      </c>
      <c r="H28">
        <v>1463</v>
      </c>
      <c r="I28">
        <v>521</v>
      </c>
      <c r="J28">
        <v>41</v>
      </c>
      <c r="K28" t="s">
        <v>18</v>
      </c>
      <c r="L28" t="s">
        <v>119</v>
      </c>
      <c r="M28">
        <v>1</v>
      </c>
      <c r="N28">
        <v>20</v>
      </c>
      <c r="O28">
        <v>20</v>
      </c>
      <c r="Q28">
        <v>20</v>
      </c>
    </row>
    <row r="29" spans="1:17" x14ac:dyDescent="0.25">
      <c r="A29">
        <v>104319</v>
      </c>
      <c r="B29" t="s">
        <v>76</v>
      </c>
      <c r="C29" t="s">
        <v>77</v>
      </c>
      <c r="D29" t="s">
        <v>78</v>
      </c>
      <c r="E29" t="s">
        <v>79</v>
      </c>
      <c r="F29">
        <v>919139</v>
      </c>
      <c r="G29">
        <v>3947</v>
      </c>
      <c r="H29" t="s">
        <v>120</v>
      </c>
      <c r="I29">
        <v>545</v>
      </c>
      <c r="J29">
        <v>31</v>
      </c>
      <c r="K29" t="s">
        <v>47</v>
      </c>
      <c r="L29" t="s">
        <v>121</v>
      </c>
      <c r="M29">
        <v>1</v>
      </c>
      <c r="N29">
        <v>248</v>
      </c>
      <c r="O29">
        <v>248</v>
      </c>
      <c r="Q29">
        <v>248</v>
      </c>
    </row>
    <row r="30" spans="1:17" x14ac:dyDescent="0.25">
      <c r="A30">
        <v>104319</v>
      </c>
      <c r="B30" t="s">
        <v>76</v>
      </c>
      <c r="C30" t="s">
        <v>77</v>
      </c>
      <c r="D30" t="s">
        <v>78</v>
      </c>
      <c r="E30" t="s">
        <v>79</v>
      </c>
      <c r="F30">
        <v>919152</v>
      </c>
      <c r="G30">
        <v>3947</v>
      </c>
      <c r="H30" t="s">
        <v>122</v>
      </c>
      <c r="I30">
        <v>521</v>
      </c>
      <c r="J30">
        <v>31</v>
      </c>
      <c r="K30" t="s">
        <v>18</v>
      </c>
      <c r="L30">
        <v>3990352781</v>
      </c>
      <c r="M30">
        <v>1</v>
      </c>
      <c r="N30">
        <v>4</v>
      </c>
      <c r="O30">
        <v>4</v>
      </c>
      <c r="Q30">
        <v>4</v>
      </c>
    </row>
    <row r="31" spans="1:17" x14ac:dyDescent="0.25">
      <c r="A31">
        <v>104319</v>
      </c>
      <c r="B31" t="s">
        <v>76</v>
      </c>
      <c r="C31" t="s">
        <v>77</v>
      </c>
      <c r="D31" t="s">
        <v>78</v>
      </c>
      <c r="E31" t="s">
        <v>79</v>
      </c>
      <c r="F31">
        <v>919152</v>
      </c>
      <c r="G31">
        <v>3947</v>
      </c>
      <c r="H31" t="s">
        <v>122</v>
      </c>
      <c r="I31">
        <v>521</v>
      </c>
      <c r="J31">
        <v>31</v>
      </c>
      <c r="K31" t="s">
        <v>18</v>
      </c>
      <c r="L31" t="s">
        <v>123</v>
      </c>
      <c r="M31">
        <v>1</v>
      </c>
      <c r="N31">
        <v>19</v>
      </c>
      <c r="O31">
        <v>19</v>
      </c>
      <c r="Q31">
        <v>19</v>
      </c>
    </row>
    <row r="32" spans="1:17" x14ac:dyDescent="0.25">
      <c r="A32">
        <v>104319</v>
      </c>
      <c r="B32" t="s">
        <v>76</v>
      </c>
      <c r="C32" t="s">
        <v>77</v>
      </c>
      <c r="D32" t="s">
        <v>78</v>
      </c>
      <c r="E32" t="s">
        <v>79</v>
      </c>
      <c r="F32">
        <v>919152</v>
      </c>
      <c r="G32">
        <v>3947</v>
      </c>
      <c r="H32" t="s">
        <v>122</v>
      </c>
      <c r="I32">
        <v>521</v>
      </c>
      <c r="J32">
        <v>31</v>
      </c>
      <c r="K32" t="s">
        <v>18</v>
      </c>
      <c r="L32">
        <v>3990352780</v>
      </c>
      <c r="M32">
        <v>1</v>
      </c>
      <c r="N32">
        <v>3</v>
      </c>
      <c r="O32">
        <v>3</v>
      </c>
      <c r="Q32">
        <v>3</v>
      </c>
    </row>
    <row r="33" spans="1:17" x14ac:dyDescent="0.25">
      <c r="A33">
        <v>104319</v>
      </c>
      <c r="B33" t="s">
        <v>76</v>
      </c>
      <c r="C33" t="s">
        <v>77</v>
      </c>
      <c r="D33" t="s">
        <v>78</v>
      </c>
      <c r="E33" t="s">
        <v>79</v>
      </c>
      <c r="F33">
        <v>919148</v>
      </c>
      <c r="G33">
        <v>3947</v>
      </c>
      <c r="H33" t="s">
        <v>124</v>
      </c>
      <c r="I33">
        <v>456</v>
      </c>
      <c r="J33">
        <v>31</v>
      </c>
      <c r="K33" t="s">
        <v>0</v>
      </c>
      <c r="L33" t="s">
        <v>125</v>
      </c>
      <c r="M33">
        <v>1</v>
      </c>
      <c r="N33">
        <v>17</v>
      </c>
      <c r="O33">
        <v>17</v>
      </c>
      <c r="Q33">
        <v>17</v>
      </c>
    </row>
    <row r="34" spans="1:17" x14ac:dyDescent="0.25">
      <c r="A34">
        <v>104319</v>
      </c>
      <c r="B34" t="s">
        <v>76</v>
      </c>
      <c r="C34" t="s">
        <v>77</v>
      </c>
      <c r="D34" t="s">
        <v>78</v>
      </c>
      <c r="E34" t="s">
        <v>79</v>
      </c>
      <c r="F34">
        <v>925728</v>
      </c>
      <c r="G34">
        <v>3955</v>
      </c>
      <c r="H34">
        <v>304</v>
      </c>
      <c r="I34">
        <v>601</v>
      </c>
      <c r="J34">
        <v>41</v>
      </c>
      <c r="K34" t="s">
        <v>49</v>
      </c>
      <c r="L34" t="s">
        <v>126</v>
      </c>
      <c r="M34">
        <v>1</v>
      </c>
      <c r="N34">
        <v>113</v>
      </c>
      <c r="O34">
        <v>113</v>
      </c>
      <c r="Q34">
        <v>113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A8" sqref="A8"/>
    </sheetView>
  </sheetViews>
  <sheetFormatPr baseColWidth="10" defaultRowHeight="15" x14ac:dyDescent="0.2"/>
  <cols>
    <col min="1" max="1" width="43.85546875" style="53" bestFit="1" customWidth="1"/>
    <col min="2" max="2" width="64.85546875" style="53" customWidth="1"/>
    <col min="3" max="3" width="17.5703125" style="53" customWidth="1"/>
    <col min="4" max="4" width="11.85546875" style="52" customWidth="1"/>
    <col min="5" max="5" width="11.42578125" style="52"/>
    <col min="6" max="6" width="23.28515625" style="52" bestFit="1" customWidth="1"/>
    <col min="7" max="7" width="25.42578125" style="52" bestFit="1" customWidth="1"/>
    <col min="8" max="11" width="11.42578125" style="53"/>
    <col min="12" max="12" width="21.28515625" style="53" customWidth="1"/>
    <col min="13" max="16384" width="11.42578125" style="53"/>
  </cols>
  <sheetData>
    <row r="1" spans="1:12" ht="15.75" x14ac:dyDescent="0.25">
      <c r="A1" s="49"/>
      <c r="B1" s="50"/>
      <c r="C1" s="50"/>
      <c r="D1" s="51" t="s">
        <v>1778</v>
      </c>
      <c r="E1" s="50"/>
    </row>
    <row r="2" spans="1:12" ht="15.75" x14ac:dyDescent="0.25">
      <c r="A2" s="49"/>
      <c r="B2" s="50"/>
      <c r="C2" s="50"/>
      <c r="D2" s="50"/>
      <c r="E2" s="50"/>
    </row>
    <row r="3" spans="1:12" ht="18" x14ac:dyDescent="0.25">
      <c r="A3" s="63" t="str">
        <f>IF($C$5=1,"Berechnungstool für A und B Massnahmen","Calcolatore contributo per misure A e B")</f>
        <v>Berechnungstool für A und B Massnahmen</v>
      </c>
      <c r="B3" s="54"/>
      <c r="C3" s="43"/>
      <c r="D3" s="54"/>
      <c r="E3" s="50"/>
    </row>
    <row r="4" spans="1:12" s="58" customFormat="1" ht="15.75" x14ac:dyDescent="0.25">
      <c r="A4" s="55"/>
      <c r="B4" s="56"/>
      <c r="C4" s="44"/>
      <c r="D4" s="44"/>
      <c r="E4" s="57"/>
      <c r="F4" s="57"/>
      <c r="G4" s="57"/>
      <c r="H4" s="57"/>
    </row>
    <row r="5" spans="1:12" s="58" customFormat="1" ht="15.75" x14ac:dyDescent="0.25">
      <c r="A5" s="45" t="str">
        <f>IF($C$5=1,"Sprache","Lingua")</f>
        <v>Sprache</v>
      </c>
      <c r="B5" s="59" t="s">
        <v>1608</v>
      </c>
      <c r="C5" s="60">
        <f>VLOOKUP(B5,Sprache!A:B,2,FALSE)</f>
        <v>1</v>
      </c>
      <c r="D5" s="60" t="str">
        <f>IF(C5=1,"Deutsch_1","Italiano_1")</f>
        <v>Deutsch_1</v>
      </c>
      <c r="E5" s="57"/>
      <c r="F5" s="57"/>
      <c r="G5" s="57"/>
      <c r="H5" s="50"/>
      <c r="I5" s="114"/>
      <c r="J5" s="114"/>
      <c r="K5" s="114"/>
      <c r="L5" s="114"/>
    </row>
    <row r="6" spans="1:12" s="58" customFormat="1" ht="15.75" x14ac:dyDescent="0.25">
      <c r="A6" s="45"/>
      <c r="B6" s="50"/>
      <c r="C6" s="44"/>
      <c r="D6" s="44"/>
      <c r="E6" s="57"/>
      <c r="F6" s="57"/>
      <c r="G6" s="57"/>
      <c r="H6" s="114"/>
      <c r="I6" s="114"/>
      <c r="J6" s="114"/>
      <c r="K6" s="114"/>
      <c r="L6" s="114"/>
    </row>
    <row r="7" spans="1:12" s="58" customFormat="1" ht="15.75" x14ac:dyDescent="0.25">
      <c r="A7" s="45" t="str">
        <f>IF($C$5=1,"Gemeinde","Comune")</f>
        <v>Gemeinde</v>
      </c>
      <c r="B7" s="61"/>
      <c r="C7" s="60" t="e">
        <f>VLOOKUP(B7,'LQB_GR_REG_GEM '!A:B,2,FALSE)</f>
        <v>#N/A</v>
      </c>
      <c r="D7" s="60"/>
      <c r="E7" s="57"/>
      <c r="F7" s="57"/>
      <c r="G7" s="57"/>
      <c r="H7" s="114"/>
      <c r="I7" s="114"/>
      <c r="J7" s="114"/>
      <c r="K7" s="114"/>
      <c r="L7" s="114"/>
    </row>
    <row r="8" spans="1:12" s="58" customFormat="1" ht="36.75" customHeight="1" x14ac:dyDescent="0.25">
      <c r="A8" s="45" t="str">
        <f>IF($C$5=1,"Massnahme","Misura")</f>
        <v>Massnahme</v>
      </c>
      <c r="B8" s="120"/>
      <c r="C8" s="60" t="e">
        <f>IF($C$5=1,VLOOKUP(B8,'CODE LQB_GR_ANSAETZE '!D:I,6,FALSE),VLOOKUP(B8,'CODE LQB_GR_ANSAETZE '!E:I,5,FALSE))</f>
        <v>#N/A</v>
      </c>
      <c r="D8" s="60" t="e">
        <f>C7&amp;"_"&amp;C8</f>
        <v>#N/A</v>
      </c>
      <c r="E8" s="57"/>
      <c r="F8" s="57"/>
      <c r="G8" s="57"/>
      <c r="H8" s="114"/>
      <c r="I8" s="114"/>
      <c r="J8" s="114"/>
      <c r="K8" s="114"/>
      <c r="L8" s="114"/>
    </row>
    <row r="9" spans="1:12" s="58" customFormat="1" ht="15.75" x14ac:dyDescent="0.25">
      <c r="A9" s="45" t="str">
        <f>IF($C$5=1,"Zone","Zona")</f>
        <v>Zone</v>
      </c>
      <c r="B9" s="61"/>
      <c r="C9" s="60" t="e">
        <f>IF($C$5=1,VLOOKUP(B9,Zone!A:C,3,FALSE),VLOOKUP(B9,Zone!B:C,2,FALSE))</f>
        <v>#N/A</v>
      </c>
      <c r="D9" s="60" t="e">
        <f>C8&amp;"_"&amp;C9</f>
        <v>#N/A</v>
      </c>
      <c r="E9" s="57"/>
      <c r="F9" s="57"/>
      <c r="G9" s="57"/>
      <c r="H9" s="114"/>
      <c r="I9" s="114"/>
      <c r="J9" s="114"/>
      <c r="K9" s="114"/>
      <c r="L9" s="114"/>
    </row>
    <row r="10" spans="1:12" s="58" customFormat="1" ht="15.75" x14ac:dyDescent="0.25">
      <c r="A10" s="45" t="str">
        <f>IF($C$5=1,"Einheit","Unità di misura")</f>
        <v>Einheit</v>
      </c>
      <c r="B10" s="62" t="str">
        <f>_xlfn.IFNA(IF($C$5=1,VLOOKUP(B8,'CODE LQB_GR_ANSAETZE '!D:F,3,FALSE),VLOOKUP(B8,'CODE LQB_GR_ANSAETZE '!E:G,3,FALSE)),"")</f>
        <v/>
      </c>
      <c r="C10" s="60"/>
      <c r="D10" s="60"/>
      <c r="E10" s="57"/>
      <c r="F10" s="57"/>
      <c r="G10" s="57"/>
      <c r="H10" s="114"/>
      <c r="I10" s="114"/>
      <c r="J10" s="114"/>
      <c r="K10" s="114"/>
      <c r="L10" s="114"/>
    </row>
    <row r="11" spans="1:12" s="58" customFormat="1" ht="15.75" x14ac:dyDescent="0.25">
      <c r="A11" s="45" t="str">
        <f>IF($C$5=1,"Beitrag pro Einheit","Contributo per unità")</f>
        <v>Beitrag pro Einheit</v>
      </c>
      <c r="B11" s="112" t="str">
        <f>_xlfn.IFNA(C11*D11,"")</f>
        <v/>
      </c>
      <c r="C11" s="60" t="e">
        <f>VLOOKUP(D9,'Beitrag pro Zone'!C:D,2,FALSE)</f>
        <v>#N/A</v>
      </c>
      <c r="D11" s="60" t="e">
        <f>VLOOKUP(D8,LQB_GR_MAS!C:D,2,FALSE)</f>
        <v>#N/A</v>
      </c>
      <c r="E11" s="44"/>
      <c r="F11" s="57"/>
      <c r="G11" s="57"/>
      <c r="H11" s="114"/>
      <c r="I11" s="114"/>
      <c r="J11" s="114"/>
      <c r="K11" s="114"/>
      <c r="L11" s="114"/>
    </row>
    <row r="12" spans="1:12" s="58" customFormat="1" ht="15.75" x14ac:dyDescent="0.25">
      <c r="A12" s="53"/>
      <c r="B12" s="53"/>
      <c r="D12" s="57"/>
      <c r="E12" s="44"/>
      <c r="F12" s="57"/>
      <c r="G12" s="57"/>
      <c r="H12" s="114"/>
      <c r="I12" s="114"/>
      <c r="J12" s="114"/>
      <c r="K12" s="114"/>
      <c r="L12" s="114"/>
    </row>
    <row r="13" spans="1:12" x14ac:dyDescent="0.2">
      <c r="C13" s="58"/>
      <c r="D13" s="57"/>
      <c r="E13" s="57"/>
      <c r="F13" s="57"/>
      <c r="G13" s="57"/>
      <c r="H13" s="114"/>
      <c r="I13" s="114"/>
      <c r="J13" s="114"/>
      <c r="K13" s="114"/>
      <c r="L13" s="114"/>
    </row>
    <row r="14" spans="1:12" ht="15.75" x14ac:dyDescent="0.25">
      <c r="A14" s="45" t="str">
        <f>IF($C$5=1,"Hinweise","Commento")</f>
        <v>Hinweise</v>
      </c>
      <c r="C14" s="58"/>
      <c r="D14" s="57"/>
      <c r="E14" s="57"/>
      <c r="F14" s="57"/>
      <c r="G14" s="57"/>
      <c r="H14" s="114"/>
      <c r="I14" s="114"/>
      <c r="J14" s="114"/>
      <c r="K14" s="114"/>
      <c r="L14" s="114"/>
    </row>
    <row r="15" spans="1:12" x14ac:dyDescent="0.2">
      <c r="A15" s="115" t="str">
        <f>IF($C$5=1,"Zone ist nur für Massnahmen A 1.1 A 1.2 A 2.1 A 2.2  Beitragsrelevant (Anbau von Getreide, Kartoffeln oder Mais in Berggebiet)","Zone è solo relevante per il contributo delle misure A 1.1 A 1.2 A 2.1 e A 2.2 (Campicoltura di frumento, patate e mais nelle zone di montagna)")</f>
        <v>Zone ist nur für Massnahmen A 1.1 A 1.2 A 2.1 A 2.2  Beitragsrelevant (Anbau von Getreide, Kartoffeln oder Mais in Berggebiet)</v>
      </c>
      <c r="C15" s="58"/>
      <c r="D15" s="57"/>
      <c r="E15" s="57"/>
      <c r="F15" s="57"/>
      <c r="G15" s="57"/>
      <c r="H15" s="114"/>
      <c r="I15" s="114"/>
      <c r="J15" s="114"/>
      <c r="K15" s="114"/>
      <c r="L15" s="114"/>
    </row>
    <row r="16" spans="1:12" x14ac:dyDescent="0.2">
      <c r="A16" s="53" t="str">
        <f>IF($C$5=1,"C und D Massnahmen Beiträge varieren","Il contributo delle Misure C e D può variare")</f>
        <v>C und D Massnahmen Beiträge varieren</v>
      </c>
      <c r="C16" s="58"/>
      <c r="D16" s="57"/>
      <c r="E16" s="57"/>
      <c r="F16" s="57"/>
      <c r="G16" s="57"/>
      <c r="H16" s="114"/>
      <c r="I16" s="114"/>
      <c r="J16" s="114"/>
      <c r="K16" s="114"/>
      <c r="L16" s="114"/>
    </row>
    <row r="17" spans="1:12" x14ac:dyDescent="0.2">
      <c r="A17" s="53" t="str">
        <f>IF($C$5=1,"B 3.1 auf BFF Beitrag in Tal/Hügelzone und Bergzone I/II beträgt 3.8 fr. und auf Bergzone III/IV 3.8 Fr. ","B 3.1 su BFF Il contributo nelle zone di valle/collina e di montagna I/II è di 3,8 fr. e nelle zone di montagna III/IV di 3,8 fr.")</f>
        <v xml:space="preserve">B 3.1 auf BFF Beitrag in Tal/Hügelzone und Bergzone I/II beträgt 3.8 fr. und auf Bergzone III/IV 3.8 Fr. </v>
      </c>
      <c r="C17" s="58"/>
      <c r="D17" s="57"/>
      <c r="E17" s="57"/>
      <c r="F17" s="57"/>
      <c r="G17" s="57"/>
      <c r="H17" s="114"/>
      <c r="I17" s="114"/>
      <c r="J17" s="114"/>
      <c r="K17" s="114"/>
      <c r="L17" s="114"/>
    </row>
    <row r="18" spans="1:12" x14ac:dyDescent="0.2">
      <c r="A18" s="53" t="str">
        <f>IF($C$5=1,"B 3.2 auf BFF Beitrag in Tal/Hügelzone und Bergzone I/II beträgt 3 fr. und auf Bergzone III/IV 2.5 Fr.","B 3.2 sul contributo del BFF nella zona di valle/collina e nella zona di montagna I/II è di 3 fr. e nella zona di montagna III/IV di 2,5 fr.")</f>
        <v>B 3.2 auf BFF Beitrag in Tal/Hügelzone und Bergzone I/II beträgt 3 fr. und auf Bergzone III/IV 2.5 Fr.</v>
      </c>
      <c r="C18" s="58"/>
      <c r="D18" s="57"/>
      <c r="E18" s="57"/>
      <c r="F18" s="57"/>
      <c r="G18" s="57"/>
      <c r="H18" s="114"/>
      <c r="I18" s="114"/>
      <c r="J18" s="114"/>
      <c r="K18" s="114"/>
      <c r="L18" s="114"/>
    </row>
    <row r="19" spans="1:12" x14ac:dyDescent="0.2">
      <c r="C19" s="58"/>
      <c r="D19" s="57"/>
      <c r="E19" s="57"/>
      <c r="F19" s="57"/>
      <c r="G19" s="57"/>
      <c r="H19" s="114"/>
      <c r="I19" s="114"/>
      <c r="J19" s="114"/>
      <c r="K19" s="114"/>
      <c r="L19" s="114"/>
    </row>
    <row r="20" spans="1:12" x14ac:dyDescent="0.2">
      <c r="C20" s="58"/>
      <c r="D20" s="57"/>
      <c r="E20" s="57"/>
      <c r="F20" s="57"/>
      <c r="G20" s="57"/>
      <c r="H20" s="114"/>
      <c r="I20" s="114"/>
      <c r="J20" s="114"/>
      <c r="K20" s="114"/>
      <c r="L20" s="114"/>
    </row>
    <row r="21" spans="1:12" x14ac:dyDescent="0.2">
      <c r="C21" s="58"/>
      <c r="D21" s="57"/>
      <c r="E21" s="57"/>
      <c r="F21" s="57"/>
      <c r="G21" s="57"/>
      <c r="H21" s="114"/>
      <c r="I21" s="114"/>
      <c r="J21" s="114"/>
      <c r="K21" s="114"/>
      <c r="L21" s="114"/>
    </row>
    <row r="22" spans="1:12" x14ac:dyDescent="0.2">
      <c r="C22" s="58"/>
      <c r="D22" s="57"/>
      <c r="E22" s="57"/>
      <c r="F22" s="57"/>
      <c r="G22" s="57"/>
      <c r="H22" s="114"/>
      <c r="I22" s="114"/>
      <c r="J22" s="114"/>
      <c r="K22" s="114"/>
      <c r="L22" s="114"/>
    </row>
    <row r="23" spans="1:12" x14ac:dyDescent="0.2">
      <c r="C23" s="58"/>
      <c r="D23" s="57"/>
      <c r="E23" s="57"/>
      <c r="F23" s="57"/>
      <c r="G23" s="57"/>
      <c r="H23" s="114"/>
      <c r="I23" s="114"/>
      <c r="J23" s="114"/>
      <c r="K23" s="114"/>
      <c r="L23" s="114"/>
    </row>
    <row r="24" spans="1:12" x14ac:dyDescent="0.2">
      <c r="C24" s="114"/>
      <c r="D24" s="50"/>
      <c r="E24" s="50"/>
      <c r="F24" s="50"/>
      <c r="G24" s="50"/>
      <c r="H24" s="114"/>
      <c r="I24" s="114"/>
      <c r="J24" s="114"/>
      <c r="K24" s="114"/>
      <c r="L24" s="114"/>
    </row>
    <row r="25" spans="1:12" x14ac:dyDescent="0.2">
      <c r="C25" s="114"/>
      <c r="D25" s="50"/>
      <c r="E25" s="50"/>
      <c r="F25" s="50"/>
      <c r="G25" s="50"/>
      <c r="H25" s="114"/>
      <c r="I25" s="114"/>
      <c r="J25" s="114"/>
      <c r="K25" s="114"/>
      <c r="L25" s="114"/>
    </row>
    <row r="26" spans="1:12" x14ac:dyDescent="0.2">
      <c r="C26" s="114"/>
      <c r="D26" s="50"/>
      <c r="E26" s="50"/>
      <c r="F26" s="50"/>
      <c r="G26" s="50"/>
      <c r="H26" s="114"/>
      <c r="I26" s="114"/>
      <c r="J26" s="114"/>
      <c r="K26" s="114"/>
      <c r="L26" s="114"/>
    </row>
    <row r="27" spans="1:12" x14ac:dyDescent="0.2">
      <c r="C27" s="114"/>
      <c r="D27" s="50"/>
      <c r="E27" s="50"/>
      <c r="F27" s="50"/>
      <c r="G27" s="50"/>
      <c r="H27" s="114"/>
      <c r="I27" s="114"/>
      <c r="J27" s="114"/>
      <c r="K27" s="114"/>
      <c r="L27" s="114"/>
    </row>
    <row r="28" spans="1:12" x14ac:dyDescent="0.2">
      <c r="C28" s="114"/>
      <c r="D28" s="50"/>
      <c r="E28" s="50"/>
      <c r="F28" s="50"/>
      <c r="G28" s="50"/>
      <c r="H28" s="114"/>
      <c r="I28" s="114"/>
      <c r="J28" s="114"/>
      <c r="K28" s="114"/>
      <c r="L28" s="114"/>
    </row>
    <row r="29" spans="1:12" x14ac:dyDescent="0.2">
      <c r="C29" s="114"/>
      <c r="D29" s="50"/>
      <c r="E29" s="50"/>
      <c r="F29" s="50"/>
      <c r="G29" s="50"/>
      <c r="H29" s="114"/>
      <c r="I29" s="114"/>
      <c r="J29" s="114"/>
      <c r="K29" s="114"/>
      <c r="L29" s="114"/>
    </row>
    <row r="30" spans="1:12" x14ac:dyDescent="0.2">
      <c r="C30" s="114"/>
      <c r="D30" s="50"/>
      <c r="E30" s="50"/>
      <c r="F30" s="50"/>
      <c r="G30" s="50"/>
      <c r="H30" s="114"/>
      <c r="I30" s="114"/>
      <c r="J30" s="114"/>
      <c r="K30" s="114"/>
      <c r="L30" s="114"/>
    </row>
    <row r="31" spans="1:12" x14ac:dyDescent="0.2">
      <c r="C31" s="114"/>
      <c r="D31" s="50"/>
      <c r="E31" s="50"/>
      <c r="F31" s="50"/>
      <c r="G31" s="50"/>
      <c r="H31" s="114"/>
      <c r="I31" s="114"/>
      <c r="J31" s="114"/>
      <c r="K31" s="114"/>
      <c r="L31" s="114"/>
    </row>
    <row r="32" spans="1:12" x14ac:dyDescent="0.2">
      <c r="C32" s="114"/>
      <c r="D32" s="50"/>
      <c r="E32" s="50"/>
      <c r="F32" s="50"/>
      <c r="G32" s="50"/>
      <c r="H32" s="114"/>
      <c r="I32" s="114"/>
      <c r="J32" s="114"/>
      <c r="K32" s="114"/>
      <c r="L32" s="114"/>
    </row>
    <row r="33" spans="3:12" x14ac:dyDescent="0.2">
      <c r="C33" s="114"/>
      <c r="D33" s="50"/>
      <c r="E33" s="50"/>
      <c r="F33" s="50"/>
      <c r="G33" s="50"/>
      <c r="H33" s="114"/>
      <c r="I33" s="114"/>
      <c r="J33" s="114"/>
      <c r="K33" s="114"/>
      <c r="L33" s="114"/>
    </row>
    <row r="34" spans="3:12" x14ac:dyDescent="0.2">
      <c r="C34" s="114"/>
      <c r="D34" s="50"/>
      <c r="E34" s="50"/>
      <c r="F34" s="50"/>
      <c r="G34" s="50"/>
      <c r="H34" s="114"/>
      <c r="I34" s="114"/>
      <c r="J34" s="114"/>
      <c r="K34" s="114"/>
      <c r="L34" s="114"/>
    </row>
    <row r="35" spans="3:12" x14ac:dyDescent="0.2">
      <c r="C35" s="114"/>
      <c r="D35" s="50"/>
      <c r="E35" s="50"/>
      <c r="F35" s="50"/>
      <c r="G35" s="50"/>
      <c r="H35" s="114"/>
      <c r="I35" s="114"/>
      <c r="J35" s="114"/>
      <c r="K35" s="114"/>
      <c r="L35" s="114"/>
    </row>
    <row r="36" spans="3:12" x14ac:dyDescent="0.2">
      <c r="C36" s="114"/>
      <c r="D36" s="50"/>
      <c r="E36" s="50"/>
      <c r="F36" s="50"/>
      <c r="G36" s="50"/>
      <c r="H36" s="114"/>
      <c r="I36" s="114"/>
      <c r="J36" s="114"/>
      <c r="K36" s="114"/>
      <c r="L36" s="114"/>
    </row>
  </sheetData>
  <sheetProtection algorithmName="SHA-512" hashValue="srywgvW906+oyUKlZ5Fum+8rxTYH+VqUti8OmWgKR1sBs7KcYvMH2GioznD4JUvFz3eE1JRfjo9ChtmC+ou7FQ==" saltValue="nLJUSjlVKJ7slvVFk11cDA==" spinCount="100000" sheet="1" objects="1" scenarios="1"/>
  <protectedRanges>
    <protectedRange sqref="B5 B7 B8 B9" name="Bereich2"/>
    <protectedRange sqref="B5" name="Bereich1"/>
  </protectedRanges>
  <dataValidations count="2">
    <dataValidation type="list" allowBlank="1" showInputMessage="1" showErrorMessage="1" sqref="B8" xr:uid="{00000000-0002-0000-0100-000000000000}">
      <formula1>INDIRECT($B$5)</formula1>
    </dataValidation>
    <dataValidation type="list" allowBlank="1" showInputMessage="1" showErrorMessage="1" sqref="B9" xr:uid="{00000000-0002-0000-0100-000001000000}">
      <formula1>INDIRECT($D$5)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C8:D1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'LQB_GR_REG_GEM '!$A$2:$A$158</xm:f>
          </x14:formula1>
          <xm:sqref>B7</xm:sqref>
        </x14:dataValidation>
        <x14:dataValidation type="list" allowBlank="1" showInputMessage="1" showErrorMessage="1" xr:uid="{00000000-0002-0000-0100-000003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0"/>
  <sheetViews>
    <sheetView zoomScaleNormal="100" workbookViewId="0">
      <selection activeCell="B16" sqref="B16"/>
    </sheetView>
  </sheetViews>
  <sheetFormatPr baseColWidth="10" defaultRowHeight="15" x14ac:dyDescent="0.2"/>
  <cols>
    <col min="1" max="1" width="10.5703125" style="53" customWidth="1"/>
    <col min="2" max="2" width="85.140625" style="53" customWidth="1"/>
    <col min="3" max="3" width="17.5703125" style="53" bestFit="1" customWidth="1"/>
    <col min="4" max="4" width="17.5703125" style="53" customWidth="1"/>
    <col min="5" max="5" width="11.85546875" style="52" customWidth="1"/>
    <col min="6" max="6" width="30.85546875" style="50" bestFit="1" customWidth="1"/>
    <col min="7" max="12" width="11.42578125" style="57"/>
    <col min="13" max="13" width="23.28515625" style="57" bestFit="1" customWidth="1"/>
    <col min="14" max="14" width="25.42578125" style="57" bestFit="1" customWidth="1"/>
    <col min="15" max="18" width="11.42578125" style="57"/>
    <col min="19" max="19" width="21.28515625" style="57" customWidth="1"/>
    <col min="20" max="21" width="11.42578125" style="58"/>
    <col min="22" max="16384" width="11.42578125" style="114"/>
  </cols>
  <sheetData>
    <row r="1" spans="1:23" ht="15.75" x14ac:dyDescent="0.25">
      <c r="A1" s="49"/>
      <c r="B1" s="50"/>
      <c r="C1" s="50"/>
      <c r="D1" s="50"/>
      <c r="E1" s="51" t="str">
        <f>IF($C$5=1,K1,Q1)</f>
        <v>Version 2.0</v>
      </c>
      <c r="G1" s="64"/>
      <c r="K1" s="65" t="str">
        <f>IF($C$5=1,"Version 2.0",W1)</f>
        <v>Version 2.0</v>
      </c>
      <c r="Q1" s="65" t="s">
        <v>1777</v>
      </c>
      <c r="W1" s="58"/>
    </row>
    <row r="2" spans="1:23" ht="15.75" x14ac:dyDescent="0.25">
      <c r="A2" s="49"/>
      <c r="B2" s="50"/>
      <c r="C2" s="50"/>
      <c r="D2" s="50"/>
      <c r="E2" s="50"/>
      <c r="G2" s="64"/>
    </row>
    <row r="3" spans="1:23" ht="18" x14ac:dyDescent="0.25">
      <c r="A3" s="63" t="str">
        <f>IF($C$5=1,G3,M3)</f>
        <v>Berechnungstool für A 3 Massnahmen</v>
      </c>
      <c r="B3" s="54"/>
      <c r="C3" s="43"/>
      <c r="D3" s="43"/>
      <c r="E3" s="54"/>
      <c r="G3" s="44" t="s">
        <v>143</v>
      </c>
      <c r="I3" s="44"/>
      <c r="J3" s="44"/>
      <c r="M3" s="44" t="s">
        <v>1622</v>
      </c>
    </row>
    <row r="4" spans="1:23" ht="15.75" x14ac:dyDescent="0.25">
      <c r="A4" s="45"/>
      <c r="B4" s="50"/>
      <c r="C4" s="46"/>
      <c r="D4" s="46"/>
      <c r="E4" s="46"/>
      <c r="G4" s="44"/>
      <c r="I4" s="44"/>
      <c r="J4" s="44"/>
      <c r="K4" s="44"/>
    </row>
    <row r="5" spans="1:23" ht="15.75" x14ac:dyDescent="0.25">
      <c r="A5" s="45" t="str">
        <f>IF($C$5=1,G5,M5)</f>
        <v>Sprache</v>
      </c>
      <c r="B5" s="59" t="s">
        <v>1608</v>
      </c>
      <c r="C5" s="60">
        <f>VLOOKUP(B5,Sprache!A:B,2,FALSE)</f>
        <v>1</v>
      </c>
      <c r="D5" s="46"/>
      <c r="E5" s="46"/>
      <c r="G5" s="44" t="s">
        <v>1624</v>
      </c>
      <c r="H5" s="65"/>
      <c r="I5" s="65"/>
      <c r="J5" s="44"/>
      <c r="K5" s="44"/>
      <c r="M5" s="44" t="s">
        <v>1623</v>
      </c>
    </row>
    <row r="6" spans="1:23" ht="15.75" x14ac:dyDescent="0.25">
      <c r="B6" s="50"/>
      <c r="C6" s="46"/>
      <c r="D6" s="46"/>
      <c r="E6" s="46"/>
      <c r="I6" s="44"/>
      <c r="J6" s="44"/>
      <c r="K6" s="44"/>
    </row>
    <row r="7" spans="1:23" ht="15.75" x14ac:dyDescent="0.25">
      <c r="A7" s="45" t="str">
        <f>IF($C$5=1,G7,M7)</f>
        <v>Berechnungen</v>
      </c>
      <c r="B7" s="50"/>
      <c r="C7" s="46"/>
      <c r="D7" s="46"/>
      <c r="E7" s="46"/>
      <c r="G7" s="44" t="s">
        <v>145</v>
      </c>
      <c r="H7" s="57" t="str">
        <f>IF($C$5=1,"Version 1.0",W1)</f>
        <v>Version 1.0</v>
      </c>
      <c r="I7" s="44"/>
      <c r="J7" s="44"/>
      <c r="K7" s="44"/>
      <c r="M7" s="44" t="s">
        <v>1625</v>
      </c>
    </row>
    <row r="8" spans="1:23" ht="15.75" x14ac:dyDescent="0.25">
      <c r="A8" s="129" t="str">
        <f>IF($C$5=1,G8,M8)</f>
        <v>Ackerfläche (aren)</v>
      </c>
      <c r="B8" s="129">
        <f>IF($C$5=1,H8,N8)</f>
        <v>0</v>
      </c>
      <c r="C8" s="117">
        <f>SUM(C18:C1048576)</f>
        <v>0</v>
      </c>
      <c r="D8" s="132"/>
      <c r="E8" s="132"/>
      <c r="G8" s="135" t="s">
        <v>56</v>
      </c>
      <c r="H8" s="135"/>
      <c r="I8" s="116">
        <f>SUM(I18:I1048576)</f>
        <v>0</v>
      </c>
      <c r="J8" s="136"/>
      <c r="K8" s="136"/>
      <c r="M8" s="135" t="s">
        <v>1626</v>
      </c>
      <c r="N8" s="135"/>
      <c r="O8" s="116"/>
      <c r="P8" s="136"/>
      <c r="Q8" s="136"/>
    </row>
    <row r="9" spans="1:23" ht="15.75" x14ac:dyDescent="0.25">
      <c r="A9" s="130"/>
      <c r="B9" s="130"/>
      <c r="C9" s="66"/>
      <c r="D9" s="131" t="str">
        <f>IF($C$5=1,J9,P9)</f>
        <v>Anzahl LQ Kulturen</v>
      </c>
      <c r="E9" s="131">
        <f>IF($C$5=1,K9,Q9)</f>
        <v>0</v>
      </c>
      <c r="G9" s="135"/>
      <c r="H9" s="135"/>
      <c r="J9" s="135" t="s">
        <v>55</v>
      </c>
      <c r="K9" s="135"/>
      <c r="M9" s="135">
        <f>SUM(O18:O1048576)</f>
        <v>0</v>
      </c>
      <c r="N9" s="135"/>
      <c r="P9" s="135" t="s">
        <v>1675</v>
      </c>
      <c r="Q9" s="135"/>
    </row>
    <row r="10" spans="1:23" x14ac:dyDescent="0.2">
      <c r="A10" s="128" t="str">
        <f t="shared" ref="A10:B14" si="0">IF($C$5=1,G10,M10)</f>
        <v>&gt;10% 
Kulturen</v>
      </c>
      <c r="B10" s="128">
        <f t="shared" si="0"/>
        <v>0</v>
      </c>
      <c r="C10" s="119">
        <f>COUNTIF($D$19:$D$87,"&gt;=10")</f>
        <v>0</v>
      </c>
      <c r="D10" s="133">
        <f>C10</f>
        <v>0</v>
      </c>
      <c r="E10" s="133"/>
      <c r="G10" s="134" t="s">
        <v>52</v>
      </c>
      <c r="H10" s="134"/>
      <c r="I10" s="57">
        <f>COUNTIF($D$19:$D$79,"&gt;=10")</f>
        <v>0</v>
      </c>
      <c r="J10" s="136">
        <f>I10</f>
        <v>0</v>
      </c>
      <c r="K10" s="136"/>
      <c r="M10" s="134" t="s">
        <v>52</v>
      </c>
      <c r="N10" s="134"/>
      <c r="O10" s="57">
        <f t="shared" ref="O10:P13" si="1">C10</f>
        <v>0</v>
      </c>
      <c r="P10" s="136">
        <f t="shared" si="1"/>
        <v>0</v>
      </c>
      <c r="Q10" s="136"/>
    </row>
    <row r="11" spans="1:23" x14ac:dyDescent="0.2">
      <c r="A11" s="128" t="str">
        <f t="shared" si="0"/>
        <v>545+546
Kulturen</v>
      </c>
      <c r="B11" s="128">
        <f t="shared" si="0"/>
        <v>0</v>
      </c>
      <c r="C11" s="119">
        <f>IF($D$89+$D$90&gt;=10,($D$89+$D$90)/10,0)</f>
        <v>0</v>
      </c>
      <c r="D11" s="126">
        <f>IF(INT(C11)=1,1,IF(INT(C11)=2,2,IF(INT(C11)=3,3,IF(INT(C11)&gt;=4,3,IF(C11&lt;1,0,FALSE)))))</f>
        <v>0</v>
      </c>
      <c r="E11" s="126"/>
      <c r="G11" s="134" t="s">
        <v>53</v>
      </c>
      <c r="H11" s="134"/>
      <c r="I11" s="57">
        <f>IF($D$89&gt;=10,$D$89/10,0)</f>
        <v>0</v>
      </c>
      <c r="J11" s="136">
        <f>IF(INT(I11)=1,1,IF(INT(I11)=2,2,IF(INT(I11)=3,3,IF(INT(I11)&gt;=4,3,IF(I11&lt;1,0,FALSE)))))</f>
        <v>0</v>
      </c>
      <c r="K11" s="136"/>
      <c r="M11" s="134" t="s">
        <v>53</v>
      </c>
      <c r="N11" s="134"/>
      <c r="O11" s="57">
        <f t="shared" si="1"/>
        <v>0</v>
      </c>
      <c r="P11" s="136">
        <f t="shared" si="1"/>
        <v>0</v>
      </c>
      <c r="Q11" s="136"/>
    </row>
    <row r="12" spans="1:23" x14ac:dyDescent="0.2">
      <c r="A12" s="128" t="str">
        <f t="shared" si="0"/>
        <v>601 Kunstwiesen</v>
      </c>
      <c r="B12" s="128">
        <f t="shared" si="0"/>
        <v>0</v>
      </c>
      <c r="C12" s="119">
        <f>IF($D$88&gt;=10,$D$88/10,0)</f>
        <v>0</v>
      </c>
      <c r="D12" s="126">
        <f>IF(INT(C12)=1,1,IF(INT(C12)=2,2,IF(INT(C12)&gt;2,2,IF(C12&lt;1,0,FALSE))))</f>
        <v>0</v>
      </c>
      <c r="E12" s="126"/>
      <c r="G12" s="134" t="s">
        <v>58</v>
      </c>
      <c r="H12" s="134"/>
      <c r="I12" s="57">
        <f>IF($D$88&gt;=10,$D$88/10,0)</f>
        <v>0</v>
      </c>
      <c r="J12" s="136">
        <f>IF(INT(I12)=1,1,IF(INT(I12)=2,2,IF(INT(I12)&gt;2,2,IF(I12&lt;1,0,FALSE))))</f>
        <v>0</v>
      </c>
      <c r="K12" s="136"/>
      <c r="M12" s="134" t="s">
        <v>1672</v>
      </c>
      <c r="N12" s="134"/>
      <c r="O12" s="57">
        <f t="shared" si="1"/>
        <v>0</v>
      </c>
      <c r="P12" s="136">
        <f t="shared" si="1"/>
        <v>0</v>
      </c>
      <c r="Q12" s="136"/>
    </row>
    <row r="13" spans="1:23" x14ac:dyDescent="0.2">
      <c r="A13" s="128" t="str">
        <f t="shared" si="0"/>
        <v>&lt;10% Kulturen</v>
      </c>
      <c r="B13" s="128">
        <f t="shared" si="0"/>
        <v>0</v>
      </c>
      <c r="C13" s="119">
        <f>(SUMIF($D$19:$D$87,"&lt;10")+IF($D$90+$D$89&lt;10,$D$90+$D$89,0)+SUMIF($D$88,"&lt;10"))/10</f>
        <v>0</v>
      </c>
      <c r="D13" s="126">
        <f>IF(INT(C13)=1,1,IF(INT(C13)=2,2,IF(INT(C13)=3,3,IF(INT(C13)&gt;=4,3,IF(C13&lt;1,0,FALSE)))))</f>
        <v>0</v>
      </c>
      <c r="E13" s="126"/>
      <c r="G13" s="134" t="s">
        <v>1674</v>
      </c>
      <c r="H13" s="134"/>
      <c r="I13" s="57">
        <f>(SUMIF($D$19:$D$90,"&lt;10"))/10</f>
        <v>0</v>
      </c>
      <c r="J13" s="136">
        <f>IF(INT(I13)=1,1,IF(INT(I13)=2,2,IF(INT(I13)=3,3,IF(INT(I13)&gt;=4,3,IF(I13&lt;1,0,FALSE)))))</f>
        <v>0</v>
      </c>
      <c r="K13" s="136"/>
      <c r="M13" s="134" t="s">
        <v>1673</v>
      </c>
      <c r="N13" s="134"/>
      <c r="O13" s="57">
        <f t="shared" si="1"/>
        <v>0</v>
      </c>
      <c r="P13" s="136">
        <f t="shared" si="1"/>
        <v>0</v>
      </c>
      <c r="Q13" s="136"/>
    </row>
    <row r="14" spans="1:23" ht="15.75" x14ac:dyDescent="0.25">
      <c r="A14" s="128" t="str">
        <f>IF($C$5=1,G14,M14)</f>
        <v>Anzahl Kulturen anrechenbar für LQ</v>
      </c>
      <c r="B14" s="128">
        <f t="shared" si="0"/>
        <v>0</v>
      </c>
      <c r="C14" s="113"/>
      <c r="D14" s="127">
        <f>SUM(D10:D13)</f>
        <v>0</v>
      </c>
      <c r="E14" s="127"/>
      <c r="G14" s="134" t="s">
        <v>1689</v>
      </c>
      <c r="H14" s="134"/>
      <c r="J14" s="135">
        <f>SUM(J10:J13)</f>
        <v>0</v>
      </c>
      <c r="K14" s="135"/>
      <c r="M14" s="134" t="s">
        <v>1688</v>
      </c>
      <c r="N14" s="134"/>
      <c r="P14" s="135">
        <f>D14</f>
        <v>0</v>
      </c>
      <c r="Q14" s="135"/>
    </row>
    <row r="15" spans="1:23" ht="15.75" x14ac:dyDescent="0.25">
      <c r="A15" s="46"/>
      <c r="B15" s="50"/>
      <c r="C15" s="46"/>
      <c r="D15" s="46"/>
      <c r="E15" s="46"/>
      <c r="G15" s="44"/>
      <c r="I15" s="44"/>
      <c r="J15" s="44"/>
      <c r="K15" s="44"/>
    </row>
    <row r="16" spans="1:23" ht="16.5" thickBot="1" x14ac:dyDescent="0.3">
      <c r="A16" s="47"/>
      <c r="B16" s="67"/>
      <c r="C16" s="47"/>
      <c r="D16" s="47"/>
      <c r="E16" s="47"/>
      <c r="G16" s="44"/>
      <c r="I16" s="44"/>
      <c r="J16" s="44"/>
      <c r="K16" s="44"/>
    </row>
    <row r="17" spans="1:16" ht="15.75" thickTop="1" x14ac:dyDescent="0.2"/>
    <row r="18" spans="1:16" ht="15.75" x14ac:dyDescent="0.25">
      <c r="A18" s="68" t="str">
        <f>IF($C$5=1,G18,M18)</f>
        <v>Code</v>
      </c>
      <c r="B18" s="68" t="str">
        <f>IF($C$5=1,H18,N18)</f>
        <v>Bezeichung</v>
      </c>
      <c r="C18" s="69" t="str">
        <f>IF($C$5=1,I18,O18)</f>
        <v>Fläche (aren)</v>
      </c>
      <c r="D18" s="70" t="str">
        <f>IF($C$5=1,J18,P18)</f>
        <v>Prozent</v>
      </c>
      <c r="E18" s="71"/>
      <c r="G18" s="72" t="s">
        <v>51</v>
      </c>
      <c r="H18" s="72" t="s">
        <v>50</v>
      </c>
      <c r="I18" s="72" t="s">
        <v>57</v>
      </c>
      <c r="J18" s="72" t="s">
        <v>54</v>
      </c>
      <c r="K18" s="72"/>
      <c r="M18" s="72" t="s">
        <v>1627</v>
      </c>
      <c r="N18" s="72" t="s">
        <v>1628</v>
      </c>
      <c r="O18" s="72" t="s">
        <v>1629</v>
      </c>
      <c r="P18" s="72" t="s">
        <v>1630</v>
      </c>
    </row>
    <row r="19" spans="1:16" x14ac:dyDescent="0.2">
      <c r="A19" s="73">
        <v>456</v>
      </c>
      <c r="B19" s="73" t="str">
        <f>IF($C$5=1,H19,N19)</f>
        <v>Buntbrache</v>
      </c>
      <c r="C19" s="74"/>
      <c r="D19" s="75">
        <f>IFERROR(ROUND((100/$C$8*$C19),2),0)</f>
        <v>0</v>
      </c>
      <c r="G19" s="57">
        <v>456</v>
      </c>
      <c r="H19" s="57" t="s">
        <v>0</v>
      </c>
      <c r="M19" s="57">
        <v>456</v>
      </c>
      <c r="N19" s="57" t="s">
        <v>1635</v>
      </c>
    </row>
    <row r="20" spans="1:16" x14ac:dyDescent="0.2">
      <c r="A20" s="73">
        <v>457</v>
      </c>
      <c r="B20" s="73" t="str">
        <f t="shared" ref="B20:B81" si="2">IF($C$5=1,H20,N20)</f>
        <v>Rotationsbrache</v>
      </c>
      <c r="C20" s="74"/>
      <c r="D20" s="75">
        <f t="shared" ref="D20:D81" si="3">IFERROR(ROUND((100/$C$8*$C20),2),0)</f>
        <v>0</v>
      </c>
      <c r="G20" s="57">
        <v>457</v>
      </c>
      <c r="H20" s="57" t="s">
        <v>1</v>
      </c>
      <c r="M20" s="57">
        <v>457</v>
      </c>
      <c r="N20" s="57" t="s">
        <v>1636</v>
      </c>
    </row>
    <row r="21" spans="1:16" x14ac:dyDescent="0.2">
      <c r="A21" s="73">
        <v>459</v>
      </c>
      <c r="B21" s="73" t="str">
        <f t="shared" si="2"/>
        <v>Saum auf Ackerflächen</v>
      </c>
      <c r="C21" s="74"/>
      <c r="D21" s="75">
        <f t="shared" si="3"/>
        <v>0</v>
      </c>
      <c r="G21" s="57">
        <v>459</v>
      </c>
      <c r="H21" s="57" t="s">
        <v>2</v>
      </c>
      <c r="M21" s="57">
        <v>459</v>
      </c>
      <c r="N21" s="57" t="s">
        <v>1631</v>
      </c>
    </row>
    <row r="22" spans="1:16" x14ac:dyDescent="0.2">
      <c r="A22" s="73">
        <v>465</v>
      </c>
      <c r="B22" s="73" t="str">
        <f t="shared" si="2"/>
        <v>Ackerschonstreifen Getreide</v>
      </c>
      <c r="C22" s="74"/>
      <c r="D22" s="75">
        <f t="shared" si="3"/>
        <v>0</v>
      </c>
      <c r="G22" s="57">
        <v>465</v>
      </c>
      <c r="H22" s="57" t="s">
        <v>3</v>
      </c>
      <c r="M22" s="57">
        <v>465</v>
      </c>
      <c r="N22" s="57" t="s">
        <v>1732</v>
      </c>
    </row>
    <row r="23" spans="1:16" x14ac:dyDescent="0.2">
      <c r="A23" s="73">
        <v>501</v>
      </c>
      <c r="B23" s="73" t="str">
        <f t="shared" si="2"/>
        <v>Sommergerste</v>
      </c>
      <c r="C23" s="74"/>
      <c r="D23" s="75">
        <f t="shared" si="3"/>
        <v>0</v>
      </c>
      <c r="G23" s="57">
        <v>501</v>
      </c>
      <c r="H23" s="57" t="s">
        <v>4</v>
      </c>
      <c r="M23" s="57">
        <v>501</v>
      </c>
      <c r="N23" s="57" t="s">
        <v>1637</v>
      </c>
    </row>
    <row r="24" spans="1:16" x14ac:dyDescent="0.2">
      <c r="A24" s="73">
        <v>502</v>
      </c>
      <c r="B24" s="73" t="str">
        <f t="shared" si="2"/>
        <v>Wintergerste</v>
      </c>
      <c r="C24" s="74"/>
      <c r="D24" s="75">
        <f t="shared" si="3"/>
        <v>0</v>
      </c>
      <c r="G24" s="57">
        <v>502</v>
      </c>
      <c r="H24" s="57" t="s">
        <v>5</v>
      </c>
      <c r="M24" s="57">
        <v>502</v>
      </c>
      <c r="N24" s="57" t="s">
        <v>1638</v>
      </c>
    </row>
    <row r="25" spans="1:16" x14ac:dyDescent="0.2">
      <c r="A25" s="73">
        <v>504</v>
      </c>
      <c r="B25" s="73" t="str">
        <f t="shared" si="2"/>
        <v>Hafer</v>
      </c>
      <c r="C25" s="74"/>
      <c r="D25" s="75">
        <f t="shared" si="3"/>
        <v>0</v>
      </c>
      <c r="G25" s="57">
        <v>504</v>
      </c>
      <c r="H25" s="57" t="s">
        <v>6</v>
      </c>
      <c r="M25" s="57">
        <v>504</v>
      </c>
      <c r="N25" s="57" t="s">
        <v>1639</v>
      </c>
    </row>
    <row r="26" spans="1:16" x14ac:dyDescent="0.2">
      <c r="A26" s="73">
        <v>505</v>
      </c>
      <c r="B26" s="73" t="str">
        <f t="shared" si="2"/>
        <v>Triticale</v>
      </c>
      <c r="C26" s="74"/>
      <c r="D26" s="75">
        <f t="shared" si="3"/>
        <v>0</v>
      </c>
      <c r="G26" s="57">
        <v>505</v>
      </c>
      <c r="H26" s="57" t="s">
        <v>7</v>
      </c>
      <c r="M26" s="57">
        <v>505</v>
      </c>
      <c r="N26" s="57" t="s">
        <v>7</v>
      </c>
    </row>
    <row r="27" spans="1:16" x14ac:dyDescent="0.2">
      <c r="A27" s="73">
        <v>506</v>
      </c>
      <c r="B27" s="73" t="str">
        <f t="shared" si="2"/>
        <v>Mischel Futtergetreide</v>
      </c>
      <c r="C27" s="74"/>
      <c r="D27" s="75">
        <f t="shared" si="3"/>
        <v>0</v>
      </c>
      <c r="G27" s="57">
        <v>506</v>
      </c>
      <c r="H27" s="57" t="s">
        <v>8</v>
      </c>
      <c r="M27" s="57">
        <v>506</v>
      </c>
      <c r="N27" s="57" t="s">
        <v>1640</v>
      </c>
    </row>
    <row r="28" spans="1:16" x14ac:dyDescent="0.2">
      <c r="A28" s="73">
        <v>507</v>
      </c>
      <c r="B28" s="73" t="str">
        <f t="shared" si="2"/>
        <v>Futterweizen gemäss Sortenliste swiss granum</v>
      </c>
      <c r="C28" s="74"/>
      <c r="D28" s="75">
        <f t="shared" si="3"/>
        <v>0</v>
      </c>
      <c r="G28" s="57">
        <v>507</v>
      </c>
      <c r="H28" s="57" t="s">
        <v>9</v>
      </c>
      <c r="M28" s="57">
        <v>507</v>
      </c>
      <c r="N28" s="57" t="s">
        <v>1733</v>
      </c>
    </row>
    <row r="29" spans="1:16" x14ac:dyDescent="0.2">
      <c r="A29" s="73">
        <v>508</v>
      </c>
      <c r="B29" s="73" t="str">
        <f t="shared" si="2"/>
        <v>Körnermais</v>
      </c>
      <c r="C29" s="74"/>
      <c r="D29" s="75">
        <f t="shared" si="3"/>
        <v>0</v>
      </c>
      <c r="G29" s="57">
        <v>508</v>
      </c>
      <c r="H29" s="57" t="s">
        <v>10</v>
      </c>
      <c r="M29" s="57">
        <v>508</v>
      </c>
      <c r="N29" s="57" t="s">
        <v>1641</v>
      </c>
    </row>
    <row r="30" spans="1:16" x14ac:dyDescent="0.2">
      <c r="A30" s="73">
        <v>510</v>
      </c>
      <c r="B30" s="73" t="str">
        <f t="shared" si="2"/>
        <v>Hartweizen</v>
      </c>
      <c r="C30" s="74"/>
      <c r="D30" s="75">
        <f t="shared" si="3"/>
        <v>0</v>
      </c>
      <c r="G30" s="57">
        <v>510</v>
      </c>
      <c r="H30" s="57" t="s">
        <v>1734</v>
      </c>
      <c r="M30" s="57">
        <v>510</v>
      </c>
      <c r="N30" s="57" t="s">
        <v>1735</v>
      </c>
    </row>
    <row r="31" spans="1:16" x14ac:dyDescent="0.2">
      <c r="A31" s="73">
        <v>511</v>
      </c>
      <c r="B31" s="73" t="str">
        <f t="shared" si="2"/>
        <v>Emmer, Einkorn</v>
      </c>
      <c r="C31" s="74"/>
      <c r="D31" s="75">
        <f t="shared" si="3"/>
        <v>0</v>
      </c>
      <c r="G31" s="57">
        <v>511</v>
      </c>
      <c r="H31" s="57" t="s">
        <v>11</v>
      </c>
      <c r="M31" s="57">
        <v>511</v>
      </c>
      <c r="N31" s="57" t="s">
        <v>1642</v>
      </c>
    </row>
    <row r="32" spans="1:16" x14ac:dyDescent="0.2">
      <c r="A32" s="73">
        <v>512</v>
      </c>
      <c r="B32" s="73" t="str">
        <f t="shared" si="2"/>
        <v>Sommerweizen ohne Futterweizen swiss granum</v>
      </c>
      <c r="C32" s="74"/>
      <c r="D32" s="75">
        <f t="shared" si="3"/>
        <v>0</v>
      </c>
      <c r="G32" s="57">
        <v>512</v>
      </c>
      <c r="H32" s="57" t="s">
        <v>12</v>
      </c>
      <c r="M32" s="57">
        <v>512</v>
      </c>
      <c r="N32" s="57" t="s">
        <v>1736</v>
      </c>
    </row>
    <row r="33" spans="1:14" x14ac:dyDescent="0.2">
      <c r="A33" s="73">
        <v>513</v>
      </c>
      <c r="B33" s="73" t="str">
        <f t="shared" si="2"/>
        <v>Winterweizen ohne Futterweizen swiss granum</v>
      </c>
      <c r="C33" s="74"/>
      <c r="D33" s="75">
        <f t="shared" si="3"/>
        <v>0</v>
      </c>
      <c r="G33" s="57">
        <v>513</v>
      </c>
      <c r="H33" s="57" t="s">
        <v>13</v>
      </c>
      <c r="M33" s="57">
        <v>513</v>
      </c>
      <c r="N33" s="57" t="s">
        <v>1737</v>
      </c>
    </row>
    <row r="34" spans="1:14" x14ac:dyDescent="0.2">
      <c r="A34" s="73">
        <v>514</v>
      </c>
      <c r="B34" s="73" t="str">
        <f t="shared" si="2"/>
        <v>Roggen</v>
      </c>
      <c r="C34" s="74"/>
      <c r="D34" s="75">
        <f t="shared" si="3"/>
        <v>0</v>
      </c>
      <c r="G34" s="57">
        <v>514</v>
      </c>
      <c r="H34" s="57" t="s">
        <v>14</v>
      </c>
      <c r="M34" s="57">
        <v>514</v>
      </c>
      <c r="N34" s="57" t="s">
        <v>1643</v>
      </c>
    </row>
    <row r="35" spans="1:14" x14ac:dyDescent="0.2">
      <c r="A35" s="73">
        <v>515</v>
      </c>
      <c r="B35" s="73" t="str">
        <f t="shared" si="2"/>
        <v>Mischel Brotgetreide</v>
      </c>
      <c r="C35" s="74"/>
      <c r="D35" s="75">
        <f t="shared" si="3"/>
        <v>0</v>
      </c>
      <c r="G35" s="57">
        <v>515</v>
      </c>
      <c r="H35" s="57" t="s">
        <v>15</v>
      </c>
      <c r="M35" s="57">
        <v>515</v>
      </c>
      <c r="N35" s="57" t="s">
        <v>1644</v>
      </c>
    </row>
    <row r="36" spans="1:14" x14ac:dyDescent="0.2">
      <c r="A36" s="73">
        <v>516</v>
      </c>
      <c r="B36" s="73" t="str">
        <f t="shared" si="2"/>
        <v>Dinkel</v>
      </c>
      <c r="C36" s="74"/>
      <c r="D36" s="75">
        <f t="shared" si="3"/>
        <v>0</v>
      </c>
      <c r="G36" s="57">
        <v>516</v>
      </c>
      <c r="H36" s="57" t="s">
        <v>16</v>
      </c>
      <c r="M36" s="57">
        <v>516</v>
      </c>
      <c r="N36" s="57" t="s">
        <v>1645</v>
      </c>
    </row>
    <row r="37" spans="1:14" x14ac:dyDescent="0.2">
      <c r="A37" s="73">
        <v>519</v>
      </c>
      <c r="B37" s="73" t="str">
        <f t="shared" si="2"/>
        <v>Saatmais (Vertragsanbau)</v>
      </c>
      <c r="C37" s="74"/>
      <c r="D37" s="75">
        <f t="shared" si="3"/>
        <v>0</v>
      </c>
      <c r="G37" s="57">
        <v>519</v>
      </c>
      <c r="H37" s="57" t="s">
        <v>17</v>
      </c>
      <c r="M37" s="57">
        <v>519</v>
      </c>
      <c r="N37" s="57" t="s">
        <v>1646</v>
      </c>
    </row>
    <row r="38" spans="1:14" x14ac:dyDescent="0.2">
      <c r="A38" s="73">
        <v>520</v>
      </c>
      <c r="B38" s="73" t="str">
        <f t="shared" si="2"/>
        <v>Trockenreis</v>
      </c>
      <c r="C38" s="74"/>
      <c r="D38" s="75">
        <f t="shared" si="3"/>
        <v>0</v>
      </c>
      <c r="G38" s="57">
        <v>520</v>
      </c>
      <c r="H38" s="57" t="s">
        <v>1738</v>
      </c>
      <c r="M38" s="57">
        <v>520</v>
      </c>
      <c r="N38" s="57" t="s">
        <v>1739</v>
      </c>
    </row>
    <row r="39" spans="1:14" x14ac:dyDescent="0.2">
      <c r="A39" s="73">
        <v>521</v>
      </c>
      <c r="B39" s="73" t="str">
        <f t="shared" si="2"/>
        <v>Silo- und Grünmais</v>
      </c>
      <c r="C39" s="74"/>
      <c r="D39" s="75">
        <f t="shared" si="3"/>
        <v>0</v>
      </c>
      <c r="G39" s="57">
        <v>521</v>
      </c>
      <c r="H39" s="57" t="s">
        <v>18</v>
      </c>
      <c r="M39" s="57">
        <v>521</v>
      </c>
      <c r="N39" s="57" t="s">
        <v>1647</v>
      </c>
    </row>
    <row r="40" spans="1:14" x14ac:dyDescent="0.2">
      <c r="A40" s="73">
        <v>522</v>
      </c>
      <c r="B40" s="73" t="str">
        <f t="shared" si="2"/>
        <v>Zuckerrüben</v>
      </c>
      <c r="C40" s="74"/>
      <c r="D40" s="75">
        <f t="shared" si="3"/>
        <v>0</v>
      </c>
      <c r="G40" s="57">
        <v>522</v>
      </c>
      <c r="H40" s="57" t="s">
        <v>19</v>
      </c>
      <c r="M40" s="57">
        <v>522</v>
      </c>
      <c r="N40" s="57" t="s">
        <v>1648</v>
      </c>
    </row>
    <row r="41" spans="1:14" x14ac:dyDescent="0.2">
      <c r="A41" s="73">
        <v>523</v>
      </c>
      <c r="B41" s="73" t="str">
        <f t="shared" si="2"/>
        <v>Futterrüben</v>
      </c>
      <c r="C41" s="74"/>
      <c r="D41" s="75">
        <f t="shared" si="3"/>
        <v>0</v>
      </c>
      <c r="G41" s="57">
        <v>523</v>
      </c>
      <c r="H41" s="57" t="s">
        <v>20</v>
      </c>
      <c r="M41" s="57">
        <v>523</v>
      </c>
      <c r="N41" s="57" t="s">
        <v>1649</v>
      </c>
    </row>
    <row r="42" spans="1:14" x14ac:dyDescent="0.2">
      <c r="A42" s="73">
        <v>524</v>
      </c>
      <c r="B42" s="73" t="str">
        <f t="shared" si="2"/>
        <v>Kartoffeln</v>
      </c>
      <c r="C42" s="74"/>
      <c r="D42" s="75">
        <f t="shared" si="3"/>
        <v>0</v>
      </c>
      <c r="G42" s="57">
        <v>524</v>
      </c>
      <c r="H42" s="57" t="s">
        <v>21</v>
      </c>
      <c r="M42" s="57">
        <v>524</v>
      </c>
      <c r="N42" s="57" t="s">
        <v>1650</v>
      </c>
    </row>
    <row r="43" spans="1:14" x14ac:dyDescent="0.2">
      <c r="A43" s="73">
        <v>525</v>
      </c>
      <c r="B43" s="73" t="str">
        <f t="shared" si="2"/>
        <v>Pflanzkartoffeln (Vertragsanbau)</v>
      </c>
      <c r="C43" s="74"/>
      <c r="D43" s="75">
        <f t="shared" si="3"/>
        <v>0</v>
      </c>
      <c r="G43" s="57">
        <v>525</v>
      </c>
      <c r="H43" s="57" t="s">
        <v>1740</v>
      </c>
      <c r="M43" s="57">
        <v>525</v>
      </c>
      <c r="N43" s="57" t="s">
        <v>1651</v>
      </c>
    </row>
    <row r="44" spans="1:14" x14ac:dyDescent="0.2">
      <c r="A44" s="73">
        <v>526</v>
      </c>
      <c r="B44" s="73" t="str">
        <f t="shared" si="2"/>
        <v>Sommerraps zur Speiseölgewinnung</v>
      </c>
      <c r="C44" s="74"/>
      <c r="D44" s="75">
        <f t="shared" si="3"/>
        <v>0</v>
      </c>
      <c r="G44" s="57">
        <v>526</v>
      </c>
      <c r="H44" s="57" t="s">
        <v>22</v>
      </c>
      <c r="M44" s="57">
        <v>526</v>
      </c>
      <c r="N44" s="57" t="s">
        <v>1741</v>
      </c>
    </row>
    <row r="45" spans="1:14" x14ac:dyDescent="0.2">
      <c r="A45" s="73">
        <v>527</v>
      </c>
      <c r="B45" s="73" t="str">
        <f t="shared" si="2"/>
        <v>Winterraps zur Speiseölgewinnung</v>
      </c>
      <c r="C45" s="74"/>
      <c r="D45" s="75">
        <f t="shared" si="3"/>
        <v>0</v>
      </c>
      <c r="G45" s="57">
        <v>527</v>
      </c>
      <c r="H45" s="57" t="s">
        <v>23</v>
      </c>
      <c r="M45" s="57">
        <v>527</v>
      </c>
      <c r="N45" s="57" t="s">
        <v>1742</v>
      </c>
    </row>
    <row r="46" spans="1:14" x14ac:dyDescent="0.2">
      <c r="A46" s="73">
        <v>528</v>
      </c>
      <c r="B46" s="73" t="str">
        <f t="shared" si="2"/>
        <v>Soja</v>
      </c>
      <c r="C46" s="74"/>
      <c r="D46" s="75">
        <f t="shared" si="3"/>
        <v>0</v>
      </c>
      <c r="G46" s="57">
        <v>528</v>
      </c>
      <c r="H46" s="57" t="s">
        <v>24</v>
      </c>
      <c r="M46" s="57">
        <v>528</v>
      </c>
      <c r="N46" s="57" t="s">
        <v>1652</v>
      </c>
    </row>
    <row r="47" spans="1:14" x14ac:dyDescent="0.2">
      <c r="A47" s="73">
        <v>529</v>
      </c>
      <c r="B47" s="73" t="str">
        <f t="shared" si="2"/>
        <v>Nassreis</v>
      </c>
      <c r="C47" s="74"/>
      <c r="D47" s="75">
        <f t="shared" si="3"/>
        <v>0</v>
      </c>
      <c r="G47" s="57">
        <v>529</v>
      </c>
      <c r="H47" s="57" t="s">
        <v>1743</v>
      </c>
      <c r="M47" s="57">
        <v>529</v>
      </c>
      <c r="N47" s="57" t="s">
        <v>1744</v>
      </c>
    </row>
    <row r="48" spans="1:14" x14ac:dyDescent="0.2">
      <c r="A48" s="73">
        <v>531</v>
      </c>
      <c r="B48" s="73" t="str">
        <f t="shared" si="2"/>
        <v>Sonnenblumen zur Speiseölgewinnung</v>
      </c>
      <c r="C48" s="74"/>
      <c r="D48" s="75">
        <f t="shared" si="3"/>
        <v>0</v>
      </c>
      <c r="G48" s="57">
        <v>531</v>
      </c>
      <c r="H48" s="57" t="s">
        <v>25</v>
      </c>
      <c r="M48" s="57">
        <v>531</v>
      </c>
      <c r="N48" s="57" t="s">
        <v>1745</v>
      </c>
    </row>
    <row r="49" spans="1:14" x14ac:dyDescent="0.2">
      <c r="A49" s="73">
        <v>534</v>
      </c>
      <c r="B49" s="73" t="str">
        <f t="shared" si="2"/>
        <v>Lein</v>
      </c>
      <c r="C49" s="74"/>
      <c r="D49" s="75">
        <f t="shared" si="3"/>
        <v>0</v>
      </c>
      <c r="G49" s="57">
        <v>534</v>
      </c>
      <c r="H49" s="57" t="s">
        <v>26</v>
      </c>
      <c r="M49" s="57">
        <v>534</v>
      </c>
      <c r="N49" s="57" t="s">
        <v>1653</v>
      </c>
    </row>
    <row r="50" spans="1:14" x14ac:dyDescent="0.2">
      <c r="A50" s="73">
        <v>536</v>
      </c>
      <c r="B50" s="73" t="str">
        <f t="shared" si="2"/>
        <v>Bohnen und Wicken zur Körnergewinnung (z.B. Ackerbohnen)</v>
      </c>
      <c r="C50" s="74"/>
      <c r="D50" s="75">
        <f t="shared" si="3"/>
        <v>0</v>
      </c>
      <c r="G50" s="57">
        <v>536</v>
      </c>
      <c r="H50" s="57" t="s">
        <v>1746</v>
      </c>
      <c r="M50" s="57">
        <v>536</v>
      </c>
      <c r="N50" s="57" t="s">
        <v>1747</v>
      </c>
    </row>
    <row r="51" spans="1:14" x14ac:dyDescent="0.2">
      <c r="A51" s="73">
        <v>537</v>
      </c>
      <c r="B51" s="73" t="str">
        <f t="shared" si="2"/>
        <v>Erbsen zur Körnergewinnung (z.B. Eiweisserbsen)</v>
      </c>
      <c r="C51" s="74"/>
      <c r="D51" s="75">
        <f t="shared" si="3"/>
        <v>0</v>
      </c>
      <c r="G51" s="57">
        <v>537</v>
      </c>
      <c r="H51" s="57" t="s">
        <v>102</v>
      </c>
      <c r="M51" s="57">
        <v>537</v>
      </c>
      <c r="N51" s="57" t="s">
        <v>1748</v>
      </c>
    </row>
    <row r="52" spans="1:14" x14ac:dyDescent="0.2">
      <c r="A52" s="73">
        <v>538</v>
      </c>
      <c r="B52" s="73" t="str">
        <f t="shared" si="2"/>
        <v>Lupinen</v>
      </c>
      <c r="C52" s="74"/>
      <c r="D52" s="75">
        <f t="shared" si="3"/>
        <v>0</v>
      </c>
      <c r="G52" s="57">
        <v>538</v>
      </c>
      <c r="H52" s="57" t="s">
        <v>1749</v>
      </c>
      <c r="M52" s="57">
        <v>538</v>
      </c>
      <c r="N52" s="57" t="s">
        <v>1654</v>
      </c>
    </row>
    <row r="53" spans="1:14" x14ac:dyDescent="0.2">
      <c r="A53" s="73">
        <v>539</v>
      </c>
      <c r="B53" s="73" t="str">
        <f t="shared" si="2"/>
        <v>Ölkürbisse</v>
      </c>
      <c r="C53" s="74"/>
      <c r="D53" s="75">
        <f t="shared" si="3"/>
        <v>0</v>
      </c>
      <c r="G53" s="57">
        <v>539</v>
      </c>
      <c r="H53" s="57" t="s">
        <v>27</v>
      </c>
      <c r="M53" s="57">
        <v>539</v>
      </c>
      <c r="N53" s="57" t="s">
        <v>1655</v>
      </c>
    </row>
    <row r="54" spans="1:14" x14ac:dyDescent="0.2">
      <c r="A54" s="73">
        <v>540</v>
      </c>
      <c r="B54" s="73" t="str">
        <f t="shared" si="2"/>
        <v>Kichererbsen</v>
      </c>
      <c r="C54" s="74"/>
      <c r="D54" s="75">
        <f t="shared" si="3"/>
        <v>0</v>
      </c>
      <c r="G54" s="57">
        <v>540</v>
      </c>
      <c r="H54" s="57" t="s">
        <v>1750</v>
      </c>
      <c r="M54" s="57">
        <v>540</v>
      </c>
      <c r="N54" s="57" t="s">
        <v>1751</v>
      </c>
    </row>
    <row r="55" spans="1:14" x14ac:dyDescent="0.2">
      <c r="A55" s="73">
        <v>541</v>
      </c>
      <c r="B55" s="73" t="str">
        <f t="shared" si="2"/>
        <v>Tabak</v>
      </c>
      <c r="C55" s="74"/>
      <c r="D55" s="75">
        <f t="shared" si="3"/>
        <v>0</v>
      </c>
      <c r="G55" s="57">
        <v>541</v>
      </c>
      <c r="H55" s="57" t="s">
        <v>28</v>
      </c>
      <c r="M55" s="57">
        <v>541</v>
      </c>
      <c r="N55" s="57" t="s">
        <v>1656</v>
      </c>
    </row>
    <row r="56" spans="1:14" x14ac:dyDescent="0.2">
      <c r="A56" s="73">
        <v>543</v>
      </c>
      <c r="B56" s="73" t="str">
        <f t="shared" si="2"/>
        <v>Getreide siliert</v>
      </c>
      <c r="C56" s="74"/>
      <c r="D56" s="75">
        <f t="shared" si="3"/>
        <v>0</v>
      </c>
      <c r="G56" s="57">
        <v>543</v>
      </c>
      <c r="H56" s="57" t="s">
        <v>29</v>
      </c>
      <c r="M56" s="57">
        <v>543</v>
      </c>
      <c r="N56" s="57" t="s">
        <v>1657</v>
      </c>
    </row>
    <row r="57" spans="1:14" x14ac:dyDescent="0.2">
      <c r="A57" s="73">
        <v>544</v>
      </c>
      <c r="B57" s="73" t="str">
        <f t="shared" si="2"/>
        <v>Leindotter</v>
      </c>
      <c r="C57" s="74"/>
      <c r="D57" s="75">
        <f t="shared" si="3"/>
        <v>0</v>
      </c>
      <c r="G57" s="57">
        <v>544</v>
      </c>
      <c r="H57" s="57" t="s">
        <v>30</v>
      </c>
      <c r="M57" s="57">
        <v>544</v>
      </c>
      <c r="N57" s="57" t="s">
        <v>1752</v>
      </c>
    </row>
    <row r="58" spans="1:14" x14ac:dyDescent="0.2">
      <c r="A58" s="73">
        <v>547</v>
      </c>
      <c r="B58" s="73" t="str">
        <f t="shared" si="2"/>
        <v>Wurzeln der Treibzichorie</v>
      </c>
      <c r="C58" s="74"/>
      <c r="D58" s="75">
        <f t="shared" si="3"/>
        <v>0</v>
      </c>
      <c r="G58" s="57">
        <v>547</v>
      </c>
      <c r="H58" s="57" t="s">
        <v>31</v>
      </c>
      <c r="M58" s="57">
        <v>547</v>
      </c>
      <c r="N58" s="57" t="s">
        <v>1671</v>
      </c>
    </row>
    <row r="59" spans="1:14" x14ac:dyDescent="0.2">
      <c r="A59" s="73">
        <v>548</v>
      </c>
      <c r="B59" s="73" t="str">
        <f t="shared" si="2"/>
        <v>Buchweizen</v>
      </c>
      <c r="C59" s="74"/>
      <c r="D59" s="75">
        <f t="shared" si="3"/>
        <v>0</v>
      </c>
      <c r="G59" s="57">
        <v>548</v>
      </c>
      <c r="H59" s="57" t="s">
        <v>32</v>
      </c>
      <c r="M59" s="57">
        <v>548</v>
      </c>
      <c r="N59" s="57" t="s">
        <v>1658</v>
      </c>
    </row>
    <row r="60" spans="1:14" x14ac:dyDescent="0.2">
      <c r="A60" s="73">
        <v>551</v>
      </c>
      <c r="B60" s="73" t="str">
        <f t="shared" si="2"/>
        <v>Einjährige Beeren (z.B. Erdbeeren)</v>
      </c>
      <c r="C60" s="74"/>
      <c r="D60" s="75">
        <f t="shared" si="3"/>
        <v>0</v>
      </c>
      <c r="G60" s="57">
        <v>551</v>
      </c>
      <c r="H60" s="57" t="s">
        <v>33</v>
      </c>
      <c r="M60" s="57">
        <v>551</v>
      </c>
      <c r="N60" s="57" t="s">
        <v>1753</v>
      </c>
    </row>
    <row r="61" spans="1:14" x14ac:dyDescent="0.2">
      <c r="A61" s="73">
        <v>552</v>
      </c>
      <c r="B61" s="73" t="str">
        <f t="shared" si="2"/>
        <v>Einjährige nachwachsende Rohstoffe (Kenaf)</v>
      </c>
      <c r="C61" s="74"/>
      <c r="D61" s="75">
        <f t="shared" si="3"/>
        <v>0</v>
      </c>
      <c r="G61" s="57">
        <v>552</v>
      </c>
      <c r="H61" s="57" t="s">
        <v>1754</v>
      </c>
      <c r="M61" s="57">
        <v>552</v>
      </c>
      <c r="N61" s="57" t="s">
        <v>1659</v>
      </c>
    </row>
    <row r="62" spans="1:14" x14ac:dyDescent="0.2">
      <c r="A62" s="73">
        <v>553</v>
      </c>
      <c r="B62" s="73" t="str">
        <f t="shared" si="2"/>
        <v>Einjährige Gewürz- und Medizinalpflanzen</v>
      </c>
      <c r="C62" s="74"/>
      <c r="D62" s="75">
        <f t="shared" si="3"/>
        <v>0</v>
      </c>
      <c r="G62" s="57">
        <v>553</v>
      </c>
      <c r="H62" s="57" t="s">
        <v>34</v>
      </c>
      <c r="M62" s="57">
        <v>553</v>
      </c>
      <c r="N62" s="57" t="s">
        <v>1670</v>
      </c>
    </row>
    <row r="63" spans="1:14" x14ac:dyDescent="0.2">
      <c r="A63" s="73">
        <v>554</v>
      </c>
      <c r="B63" s="73" t="str">
        <f t="shared" si="2"/>
        <v>Einjährige gärtn. Freilandkult.(Blumen)</v>
      </c>
      <c r="C63" s="74"/>
      <c r="D63" s="75">
        <f t="shared" si="3"/>
        <v>0</v>
      </c>
      <c r="G63" s="57">
        <v>554</v>
      </c>
      <c r="H63" s="57" t="s">
        <v>35</v>
      </c>
      <c r="M63" s="57">
        <v>554</v>
      </c>
      <c r="N63" s="57" t="s">
        <v>1755</v>
      </c>
    </row>
    <row r="64" spans="1:14" x14ac:dyDescent="0.2">
      <c r="A64" s="73">
        <v>556</v>
      </c>
      <c r="B64" s="73" t="str">
        <f t="shared" si="2"/>
        <v>Buntbrache</v>
      </c>
      <c r="C64" s="74"/>
      <c r="D64" s="75">
        <f t="shared" si="3"/>
        <v>0</v>
      </c>
      <c r="G64" s="57">
        <v>556</v>
      </c>
      <c r="H64" s="57" t="s">
        <v>0</v>
      </c>
      <c r="M64" s="57">
        <v>556</v>
      </c>
      <c r="N64" s="57" t="s">
        <v>1635</v>
      </c>
    </row>
    <row r="65" spans="1:14" x14ac:dyDescent="0.2">
      <c r="A65" s="73">
        <v>557</v>
      </c>
      <c r="B65" s="73" t="str">
        <f t="shared" si="2"/>
        <v>Rotationsbrache</v>
      </c>
      <c r="C65" s="74"/>
      <c r="D65" s="75">
        <f t="shared" si="3"/>
        <v>0</v>
      </c>
      <c r="G65" s="57">
        <v>557</v>
      </c>
      <c r="H65" s="57" t="s">
        <v>1</v>
      </c>
      <c r="M65" s="57">
        <v>557</v>
      </c>
      <c r="N65" s="57" t="s">
        <v>1636</v>
      </c>
    </row>
    <row r="66" spans="1:14" x14ac:dyDescent="0.2">
      <c r="A66" s="73">
        <v>559</v>
      </c>
      <c r="B66" s="73" t="str">
        <f t="shared" si="2"/>
        <v>Saum auf Ackerflächen</v>
      </c>
      <c r="C66" s="74"/>
      <c r="D66" s="75">
        <f t="shared" si="3"/>
        <v>0</v>
      </c>
      <c r="G66" s="57">
        <v>559</v>
      </c>
      <c r="H66" s="57" t="s">
        <v>2</v>
      </c>
      <c r="M66" s="57">
        <v>559</v>
      </c>
      <c r="N66" s="57" t="s">
        <v>1631</v>
      </c>
    </row>
    <row r="67" spans="1:14" x14ac:dyDescent="0.2">
      <c r="A67" s="73">
        <v>566</v>
      </c>
      <c r="B67" s="73" t="str">
        <f t="shared" si="2"/>
        <v>Mohn</v>
      </c>
      <c r="C67" s="74"/>
      <c r="D67" s="75">
        <f t="shared" si="3"/>
        <v>0</v>
      </c>
      <c r="G67" s="57">
        <v>566</v>
      </c>
      <c r="H67" s="57" t="s">
        <v>36</v>
      </c>
      <c r="M67" s="57">
        <v>566</v>
      </c>
      <c r="N67" s="57" t="s">
        <v>1660</v>
      </c>
    </row>
    <row r="68" spans="1:14" x14ac:dyDescent="0.2">
      <c r="A68" s="73">
        <v>567</v>
      </c>
      <c r="B68" s="73" t="str">
        <f t="shared" si="2"/>
        <v>Saflor</v>
      </c>
      <c r="C68" s="74"/>
      <c r="D68" s="75">
        <f t="shared" si="3"/>
        <v>0</v>
      </c>
      <c r="G68" s="57">
        <v>567</v>
      </c>
      <c r="H68" s="57" t="s">
        <v>37</v>
      </c>
      <c r="M68" s="57">
        <v>567</v>
      </c>
      <c r="N68" s="57" t="s">
        <v>1661</v>
      </c>
    </row>
    <row r="69" spans="1:14" x14ac:dyDescent="0.2">
      <c r="A69" s="73">
        <v>568</v>
      </c>
      <c r="B69" s="73" t="str">
        <f t="shared" si="2"/>
        <v>Linsen</v>
      </c>
      <c r="C69" s="74"/>
      <c r="D69" s="75">
        <f t="shared" si="3"/>
        <v>0</v>
      </c>
      <c r="G69" s="57">
        <v>568</v>
      </c>
      <c r="H69" s="57" t="s">
        <v>38</v>
      </c>
      <c r="M69" s="57">
        <v>568</v>
      </c>
      <c r="N69" s="57" t="s">
        <v>1662</v>
      </c>
    </row>
    <row r="70" spans="1:14" ht="45" x14ac:dyDescent="0.2">
      <c r="A70" s="73">
        <v>569</v>
      </c>
      <c r="B70" s="118" t="str">
        <f t="shared" si="2"/>
        <v>Mischungen von Bohnen, Wicken, Erbsen, Kichererbsen und Lupinen mit Getreide oder Leindotter, mindestens 30% Anteil Leguminosen bei der Ernte (zur Körnergewinnung)</v>
      </c>
      <c r="C70" s="74"/>
      <c r="D70" s="75">
        <f t="shared" si="3"/>
        <v>0</v>
      </c>
      <c r="G70" s="57">
        <v>569</v>
      </c>
      <c r="H70" s="57" t="s">
        <v>1756</v>
      </c>
      <c r="M70" s="57">
        <v>569</v>
      </c>
      <c r="N70" s="57" t="s">
        <v>1757</v>
      </c>
    </row>
    <row r="71" spans="1:14" ht="30" x14ac:dyDescent="0.2">
      <c r="A71" s="73">
        <v>570</v>
      </c>
      <c r="B71" s="118" t="str">
        <f t="shared" si="2"/>
        <v>Mischungen von  Linsen mit Getreide oder Leindotter, mindestens 30 % Anteil Linsen bei der Ernte (zur Körnergewinnung)</v>
      </c>
      <c r="C71" s="74"/>
      <c r="D71" s="75">
        <f t="shared" si="3"/>
        <v>0</v>
      </c>
      <c r="G71" s="57">
        <v>570</v>
      </c>
      <c r="H71" s="57" t="s">
        <v>1758</v>
      </c>
      <c r="M71" s="57">
        <v>570</v>
      </c>
      <c r="N71" s="57" t="s">
        <v>1759</v>
      </c>
    </row>
    <row r="72" spans="1:14" x14ac:dyDescent="0.2">
      <c r="A72" s="73">
        <v>572</v>
      </c>
      <c r="B72" s="73" t="str">
        <f t="shared" si="2"/>
        <v>Nützlingsstreifen auf offener Ackerfläche</v>
      </c>
      <c r="C72" s="74"/>
      <c r="D72" s="75">
        <f t="shared" si="3"/>
        <v>0</v>
      </c>
      <c r="G72" s="57">
        <v>572</v>
      </c>
      <c r="H72" s="57" t="s">
        <v>1760</v>
      </c>
      <c r="M72" s="57">
        <v>572</v>
      </c>
      <c r="N72" s="57" t="s">
        <v>1663</v>
      </c>
    </row>
    <row r="73" spans="1:14" x14ac:dyDescent="0.2">
      <c r="A73" s="73">
        <v>573</v>
      </c>
      <c r="B73" s="73" t="str">
        <f t="shared" si="2"/>
        <v>Senf</v>
      </c>
      <c r="C73" s="74"/>
      <c r="D73" s="75">
        <f t="shared" si="3"/>
        <v>0</v>
      </c>
      <c r="G73" s="57">
        <v>573</v>
      </c>
      <c r="H73" s="57" t="s">
        <v>39</v>
      </c>
      <c r="M73" s="57">
        <v>573</v>
      </c>
      <c r="N73" s="57" t="s">
        <v>1664</v>
      </c>
    </row>
    <row r="74" spans="1:14" x14ac:dyDescent="0.2">
      <c r="A74" s="73">
        <v>574</v>
      </c>
      <c r="B74" s="73" t="str">
        <f t="shared" si="2"/>
        <v>Quinoa</v>
      </c>
      <c r="C74" s="74"/>
      <c r="D74" s="75">
        <f t="shared" si="3"/>
        <v>0</v>
      </c>
      <c r="G74" s="57">
        <v>574</v>
      </c>
      <c r="H74" s="57" t="s">
        <v>40</v>
      </c>
      <c r="M74" s="57">
        <v>574</v>
      </c>
      <c r="N74" s="57" t="s">
        <v>1761</v>
      </c>
    </row>
    <row r="75" spans="1:14" x14ac:dyDescent="0.2">
      <c r="A75" s="73">
        <v>575</v>
      </c>
      <c r="B75" s="73" t="str">
        <f t="shared" si="2"/>
        <v>Hanf zur Nutzung der Samen</v>
      </c>
      <c r="C75" s="74"/>
      <c r="D75" s="75">
        <f t="shared" si="3"/>
        <v>0</v>
      </c>
      <c r="G75" s="57">
        <v>575</v>
      </c>
      <c r="H75" s="57" t="s">
        <v>41</v>
      </c>
      <c r="M75" s="57">
        <v>575</v>
      </c>
      <c r="N75" s="57" t="s">
        <v>1762</v>
      </c>
    </row>
    <row r="76" spans="1:14" x14ac:dyDescent="0.2">
      <c r="A76" s="73">
        <v>576</v>
      </c>
      <c r="B76" s="73" t="str">
        <f t="shared" si="2"/>
        <v>Hanf zur Fasernutzung</v>
      </c>
      <c r="C76" s="74"/>
      <c r="D76" s="75">
        <f t="shared" si="3"/>
        <v>0</v>
      </c>
      <c r="G76" s="57">
        <v>576</v>
      </c>
      <c r="H76" s="57" t="s">
        <v>42</v>
      </c>
      <c r="M76" s="57">
        <v>576</v>
      </c>
      <c r="N76" s="57" t="s">
        <v>1665</v>
      </c>
    </row>
    <row r="77" spans="1:14" x14ac:dyDescent="0.2">
      <c r="A77" s="76">
        <v>577</v>
      </c>
      <c r="B77" s="73" t="str">
        <f t="shared" si="2"/>
        <v>Anderer Hanf</v>
      </c>
      <c r="C77" s="74"/>
      <c r="D77" s="75">
        <f t="shared" si="3"/>
        <v>0</v>
      </c>
      <c r="G77" s="57">
        <v>577</v>
      </c>
      <c r="H77" s="57" t="s">
        <v>43</v>
      </c>
      <c r="M77" s="57">
        <v>577</v>
      </c>
      <c r="N77" s="57" t="s">
        <v>1666</v>
      </c>
    </row>
    <row r="78" spans="1:14" x14ac:dyDescent="0.2">
      <c r="A78" s="76">
        <v>578</v>
      </c>
      <c r="B78" s="73" t="str">
        <f t="shared" si="2"/>
        <v>Hirse zur Körnergewinnung</v>
      </c>
      <c r="C78" s="74"/>
      <c r="D78" s="75">
        <f t="shared" si="3"/>
        <v>0</v>
      </c>
      <c r="G78" s="57">
        <v>578</v>
      </c>
      <c r="H78" s="57" t="s">
        <v>1763</v>
      </c>
      <c r="M78" s="57">
        <v>578</v>
      </c>
      <c r="N78" s="57" t="s">
        <v>1764</v>
      </c>
    </row>
    <row r="79" spans="1:14" x14ac:dyDescent="0.2">
      <c r="A79" s="76">
        <v>579</v>
      </c>
      <c r="B79" s="73" t="str">
        <f t="shared" si="2"/>
        <v>Hirse zur Nutzung ganze Pflanze</v>
      </c>
      <c r="C79" s="74"/>
      <c r="D79" s="75">
        <f t="shared" si="3"/>
        <v>0</v>
      </c>
      <c r="G79" s="57">
        <v>579</v>
      </c>
      <c r="H79" s="57" t="s">
        <v>1765</v>
      </c>
      <c r="M79" s="57">
        <v>579</v>
      </c>
      <c r="N79" s="57" t="s">
        <v>1766</v>
      </c>
    </row>
    <row r="80" spans="1:14" x14ac:dyDescent="0.2">
      <c r="A80" s="76">
        <v>580</v>
      </c>
      <c r="B80" s="73" t="str">
        <f t="shared" si="2"/>
        <v>Sorghum zur Körnergewinnung</v>
      </c>
      <c r="C80" s="74"/>
      <c r="D80" s="75">
        <f t="shared" si="3"/>
        <v>0</v>
      </c>
      <c r="G80" s="57">
        <v>580</v>
      </c>
      <c r="H80" s="57" t="s">
        <v>1767</v>
      </c>
      <c r="M80" s="57">
        <v>580</v>
      </c>
      <c r="N80" s="57" t="s">
        <v>1768</v>
      </c>
    </row>
    <row r="81" spans="1:14" x14ac:dyDescent="0.2">
      <c r="A81" s="76">
        <v>581</v>
      </c>
      <c r="B81" s="73" t="str">
        <f t="shared" si="2"/>
        <v>Sorghum zur Nutzung ganze Pflanze</v>
      </c>
      <c r="C81" s="74"/>
      <c r="D81" s="75">
        <f t="shared" si="3"/>
        <v>0</v>
      </c>
      <c r="G81" s="57">
        <v>581</v>
      </c>
      <c r="H81" s="57" t="s">
        <v>1769</v>
      </c>
      <c r="M81" s="57">
        <v>581</v>
      </c>
      <c r="N81" s="57" t="s">
        <v>1770</v>
      </c>
    </row>
    <row r="82" spans="1:14" x14ac:dyDescent="0.2">
      <c r="A82" s="76">
        <v>590</v>
      </c>
      <c r="B82" s="73" t="str">
        <f t="shared" ref="B82:B90" si="4">IF($C$5=1,H82,N82)</f>
        <v>Sommerraps als nachwachsender Rohstoff</v>
      </c>
      <c r="C82" s="74"/>
      <c r="D82" s="75">
        <f t="shared" ref="D82:D90" si="5">IFERROR(ROUND((100/$C$8*$C82),2),0)</f>
        <v>0</v>
      </c>
      <c r="G82" s="57">
        <v>590</v>
      </c>
      <c r="H82" s="57" t="s">
        <v>1771</v>
      </c>
      <c r="M82" s="57">
        <v>590</v>
      </c>
      <c r="N82" s="57" t="s">
        <v>1632</v>
      </c>
    </row>
    <row r="83" spans="1:14" x14ac:dyDescent="0.2">
      <c r="A83" s="76">
        <v>591</v>
      </c>
      <c r="B83" s="73" t="str">
        <f t="shared" si="4"/>
        <v>Winterraps als nachwachsender Rohstoff</v>
      </c>
      <c r="C83" s="74"/>
      <c r="D83" s="75">
        <f t="shared" si="5"/>
        <v>0</v>
      </c>
      <c r="G83" s="57">
        <v>591</v>
      </c>
      <c r="H83" s="57" t="s">
        <v>44</v>
      </c>
      <c r="M83" s="57">
        <v>591</v>
      </c>
      <c r="N83" s="57" t="s">
        <v>1633</v>
      </c>
    </row>
    <row r="84" spans="1:14" x14ac:dyDescent="0.2">
      <c r="A84" s="76">
        <v>592</v>
      </c>
      <c r="B84" s="73" t="str">
        <f t="shared" si="4"/>
        <v>Sonnenblumen als nachwachsender Rohstoff</v>
      </c>
      <c r="C84" s="74"/>
      <c r="D84" s="75">
        <f t="shared" si="5"/>
        <v>0</v>
      </c>
      <c r="G84" s="57">
        <v>592</v>
      </c>
      <c r="H84" s="57" t="s">
        <v>1772</v>
      </c>
      <c r="M84" s="57">
        <v>592</v>
      </c>
      <c r="N84" s="57" t="s">
        <v>1634</v>
      </c>
    </row>
    <row r="85" spans="1:14" x14ac:dyDescent="0.2">
      <c r="A85" s="76">
        <v>594</v>
      </c>
      <c r="B85" s="73" t="str">
        <f t="shared" si="4"/>
        <v>Off. Ackerfläche beitragsberechtigt (reg.BFF)</v>
      </c>
      <c r="C85" s="74"/>
      <c r="D85" s="75">
        <f t="shared" si="5"/>
        <v>0</v>
      </c>
      <c r="G85" s="57">
        <v>594</v>
      </c>
      <c r="H85" s="57" t="s">
        <v>45</v>
      </c>
      <c r="M85" s="57">
        <v>594</v>
      </c>
      <c r="N85" s="57" t="s">
        <v>1773</v>
      </c>
    </row>
    <row r="86" spans="1:14" x14ac:dyDescent="0.2">
      <c r="A86" s="76">
        <v>597</v>
      </c>
      <c r="B86" s="73" t="str">
        <f t="shared" si="4"/>
        <v>Übrige off. Ackerfläche (beitragsberechtigt)</v>
      </c>
      <c r="C86" s="74"/>
      <c r="D86" s="75">
        <f t="shared" si="5"/>
        <v>0</v>
      </c>
      <c r="G86" s="57">
        <v>597</v>
      </c>
      <c r="H86" s="57" t="s">
        <v>46</v>
      </c>
      <c r="M86" s="57">
        <v>597</v>
      </c>
      <c r="N86" s="57" t="s">
        <v>1774</v>
      </c>
    </row>
    <row r="87" spans="1:14" x14ac:dyDescent="0.2">
      <c r="A87" s="76">
        <v>598</v>
      </c>
      <c r="B87" s="73" t="str">
        <f t="shared" si="4"/>
        <v>Übrige off. Ackerfläche (nicht beitragsber.)</v>
      </c>
      <c r="C87" s="74"/>
      <c r="D87" s="75">
        <f t="shared" si="5"/>
        <v>0</v>
      </c>
      <c r="G87" s="57">
        <v>598</v>
      </c>
      <c r="H87" s="57" t="s">
        <v>1775</v>
      </c>
      <c r="M87" s="57">
        <v>598</v>
      </c>
      <c r="N87" s="57" t="s">
        <v>1776</v>
      </c>
    </row>
    <row r="88" spans="1:14" x14ac:dyDescent="0.2">
      <c r="A88" s="76">
        <v>601</v>
      </c>
      <c r="B88" s="73" t="str">
        <f t="shared" si="4"/>
        <v>Kunstwiese (ohne Weiden)</v>
      </c>
      <c r="C88" s="74"/>
      <c r="D88" s="75">
        <f t="shared" si="5"/>
        <v>0</v>
      </c>
      <c r="G88" s="57">
        <v>601</v>
      </c>
      <c r="H88" s="57" t="s">
        <v>49</v>
      </c>
      <c r="M88" s="57">
        <v>601</v>
      </c>
      <c r="N88" s="57" t="s">
        <v>1667</v>
      </c>
    </row>
    <row r="89" spans="1:14" x14ac:dyDescent="0.2">
      <c r="A89" s="76">
        <v>545</v>
      </c>
      <c r="B89" s="73" t="str">
        <f t="shared" si="4"/>
        <v>Einjährige Freilandgemüse o. Konservengemüse</v>
      </c>
      <c r="C89" s="74"/>
      <c r="D89" s="75">
        <f t="shared" si="5"/>
        <v>0</v>
      </c>
      <c r="E89" s="137"/>
      <c r="G89" s="57">
        <v>545</v>
      </c>
      <c r="H89" s="57" t="s">
        <v>47</v>
      </c>
      <c r="K89" s="139"/>
      <c r="M89" s="57">
        <v>545</v>
      </c>
      <c r="N89" s="57" t="s">
        <v>1669</v>
      </c>
    </row>
    <row r="90" spans="1:14" x14ac:dyDescent="0.2">
      <c r="A90" s="76">
        <v>546</v>
      </c>
      <c r="B90" s="73" t="str">
        <f t="shared" si="4"/>
        <v>Freiland-Konservengemüse</v>
      </c>
      <c r="C90" s="74"/>
      <c r="D90" s="75">
        <f t="shared" si="5"/>
        <v>0</v>
      </c>
      <c r="E90" s="138"/>
      <c r="G90" s="57">
        <v>546</v>
      </c>
      <c r="H90" s="57" t="s">
        <v>48</v>
      </c>
      <c r="K90" s="140"/>
      <c r="M90" s="57">
        <v>546</v>
      </c>
      <c r="N90" s="57" t="s">
        <v>1668</v>
      </c>
    </row>
  </sheetData>
  <sheetProtection algorithmName="SHA-512" hashValue="O4MJzBiu1Bw4Lhqp1m+D/7oZD4tDBCRw+K8U4Dz7M0WE8NkdG8wEKhiw2aI1Tdpb9odYuBihoiF+LDThMXnxDg==" saltValue="832fMxuYt5gjmodemuhoYQ==" spinCount="100000" sheet="1" objects="1" scenarios="1"/>
  <protectedRanges>
    <protectedRange sqref="C19:C90" name="Bereich2"/>
    <protectedRange sqref="B5" name="Bereich2_1"/>
  </protectedRanges>
  <mergeCells count="44">
    <mergeCell ref="E89:E90"/>
    <mergeCell ref="K89:K90"/>
    <mergeCell ref="M14:N14"/>
    <mergeCell ref="P14:Q14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M8:N8"/>
    <mergeCell ref="P8:Q8"/>
    <mergeCell ref="M9:N9"/>
    <mergeCell ref="P9:Q9"/>
    <mergeCell ref="M10:N10"/>
    <mergeCell ref="P10:Q10"/>
    <mergeCell ref="M11:N11"/>
    <mergeCell ref="P11:Q11"/>
    <mergeCell ref="M12:N12"/>
    <mergeCell ref="P12:Q12"/>
    <mergeCell ref="M13:N13"/>
    <mergeCell ref="P13:Q13"/>
    <mergeCell ref="D13:E13"/>
    <mergeCell ref="D14:E14"/>
    <mergeCell ref="A13:B13"/>
    <mergeCell ref="A14:B14"/>
    <mergeCell ref="A8:B8"/>
    <mergeCell ref="A9:B9"/>
    <mergeCell ref="A10:B10"/>
    <mergeCell ref="A11:B11"/>
    <mergeCell ref="A12:B12"/>
    <mergeCell ref="D9:E9"/>
    <mergeCell ref="D8:E8"/>
    <mergeCell ref="D10:E10"/>
    <mergeCell ref="D11:E11"/>
    <mergeCell ref="D12:E12"/>
  </mergeCells>
  <pageMargins left="0.7" right="0.7" top="0.78740157499999996" bottom="0.78740157499999996" header="0.3" footer="0.3"/>
  <pageSetup paperSize="9" orientation="portrait" r:id="rId1"/>
  <ignoredErrors>
    <ignoredError sqref="D12 J1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Sprache!$A$1:$A$2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E74"/>
  <sheetViews>
    <sheetView topLeftCell="A2" zoomScaleNormal="100" workbookViewId="0">
      <selection activeCell="B17" sqref="B17"/>
    </sheetView>
  </sheetViews>
  <sheetFormatPr baseColWidth="10" defaultRowHeight="12" x14ac:dyDescent="0.2"/>
  <cols>
    <col min="1" max="1" width="17" style="3" customWidth="1"/>
    <col min="2" max="2" width="45.42578125" style="3" bestFit="1" customWidth="1"/>
    <col min="3" max="3" width="17.7109375" style="3" bestFit="1" customWidth="1"/>
    <col min="4" max="4" width="17.5703125" style="3" customWidth="1"/>
    <col min="5" max="5" width="11.85546875" style="10" customWidth="1"/>
    <col min="6" max="16384" width="11.42578125" style="3"/>
  </cols>
  <sheetData>
    <row r="1" spans="1:5" ht="15" x14ac:dyDescent="0.25">
      <c r="A1" s="8"/>
      <c r="B1" s="9"/>
      <c r="C1" s="9"/>
      <c r="D1" s="9"/>
      <c r="E1" s="2" t="s">
        <v>1719</v>
      </c>
    </row>
    <row r="2" spans="1:5" ht="15" x14ac:dyDescent="0.25">
      <c r="A2" s="8"/>
      <c r="B2" s="9"/>
      <c r="C2" s="9"/>
      <c r="D2" s="9"/>
      <c r="E2" s="9"/>
    </row>
    <row r="3" spans="1:5" ht="15.75" x14ac:dyDescent="0.25">
      <c r="A3" s="6" t="s">
        <v>221</v>
      </c>
      <c r="B3" s="11"/>
      <c r="C3" s="12"/>
      <c r="D3" s="12"/>
      <c r="E3" s="11"/>
    </row>
    <row r="4" spans="1:5" ht="15.75" x14ac:dyDescent="0.25">
      <c r="A4" s="13"/>
      <c r="B4" s="9"/>
      <c r="C4" s="14"/>
      <c r="D4" s="14"/>
      <c r="E4" s="14"/>
    </row>
    <row r="5" spans="1:5" ht="15.75" x14ac:dyDescent="0.25">
      <c r="A5" s="15" t="s">
        <v>144</v>
      </c>
      <c r="B5" s="16"/>
      <c r="D5" s="14"/>
      <c r="E5" s="3"/>
    </row>
    <row r="6" spans="1:5" ht="15.75" x14ac:dyDescent="0.25">
      <c r="A6" s="15"/>
      <c r="D6" s="14"/>
      <c r="E6" s="3"/>
    </row>
    <row r="7" spans="1:5" ht="15.75" x14ac:dyDescent="0.25">
      <c r="C7" s="14"/>
      <c r="D7" s="14"/>
      <c r="E7" s="14"/>
    </row>
    <row r="8" spans="1:5" ht="15.75" x14ac:dyDescent="0.25">
      <c r="C8" s="14"/>
      <c r="D8" s="14"/>
      <c r="E8" s="14"/>
    </row>
    <row r="9" spans="1:5" ht="15.75" x14ac:dyDescent="0.25">
      <c r="A9" s="15" t="s">
        <v>145</v>
      </c>
      <c r="B9" s="9"/>
      <c r="C9" s="14"/>
      <c r="D9" s="14"/>
      <c r="E9" s="14"/>
    </row>
    <row r="10" spans="1:5" x14ac:dyDescent="0.2">
      <c r="A10" s="144" t="s">
        <v>190</v>
      </c>
      <c r="B10" s="144"/>
      <c r="C10" s="36">
        <f>ROUNDDOWN(((C20+C21+C22+C28+AB3+C27)*C23*C25*C26)/100,2)*100</f>
        <v>95</v>
      </c>
      <c r="D10" s="10"/>
    </row>
    <row r="11" spans="1:5" x14ac:dyDescent="0.2">
      <c r="A11" s="144" t="s">
        <v>205</v>
      </c>
      <c r="B11" s="144"/>
      <c r="C11" s="36">
        <f>B32</f>
        <v>100000</v>
      </c>
      <c r="D11" s="10"/>
    </row>
    <row r="12" spans="1:5" ht="14.25" x14ac:dyDescent="0.2">
      <c r="A12" s="141" t="s">
        <v>204</v>
      </c>
      <c r="B12" s="141"/>
      <c r="C12" s="37">
        <f>IF(MROUND(IF($B$32="",$A$32,$A$32+IF($D$32&lt;0,$B$32-$A$32,IF($D$32&lt;20,$C$32*1,IF($D$32&lt;40,$C$32*0.9,IF($D$32&lt;60,$C$32*0.8,IF($D$32&lt;80,$C$32*0.7,IF($D$32&lt;100,$C$32*0.6,IF($D$32&lt;120,$C$32*0.5,IF($D$32&lt;140,$C$32*0.4,$C$32*0.3))))))))),0.05)&lt;=900,MROUND(IF($B$32="",$A$32,$A$32+IF($D$32&lt;0,$B$32-$A$32,IF($D$32&lt;20,$C$32*1,IF($D$32&lt;40,$C$32*0.9,IF($D$32&lt;60,$C$32*0.8,IF($D$32&lt;80,$C$32*0.7,IF($D$32&lt;100,$C$32*0.6,IF($D$32&lt;120,$C$32*0.5,IF($D$32&lt;140,$C$32*0.4,$C$32*0.3))))))))),0.05),900)</f>
        <v>900</v>
      </c>
      <c r="D12" s="41" t="s">
        <v>1572</v>
      </c>
    </row>
    <row r="13" spans="1:5" ht="15.75" x14ac:dyDescent="0.25">
      <c r="A13" s="14"/>
      <c r="B13" s="9"/>
      <c r="C13" s="14"/>
      <c r="D13" s="14"/>
      <c r="E13" s="14"/>
    </row>
    <row r="14" spans="1:5" ht="16.5" thickBot="1" x14ac:dyDescent="0.3">
      <c r="A14" s="17"/>
      <c r="B14" s="18"/>
      <c r="C14" s="17"/>
      <c r="D14" s="17"/>
      <c r="E14" s="17"/>
    </row>
    <row r="15" spans="1:5" ht="12.75" thickTop="1" x14ac:dyDescent="0.2"/>
    <row r="16" spans="1:5" x14ac:dyDescent="0.2">
      <c r="A16" s="3" t="s">
        <v>203</v>
      </c>
      <c r="B16" s="25">
        <v>50</v>
      </c>
      <c r="E16" s="3"/>
    </row>
    <row r="17" spans="1:5" x14ac:dyDescent="0.2">
      <c r="E17" s="3"/>
    </row>
    <row r="18" spans="1:5" x14ac:dyDescent="0.2">
      <c r="A18" s="20" t="s">
        <v>186</v>
      </c>
      <c r="B18" s="21"/>
      <c r="C18" s="21"/>
      <c r="D18" s="21"/>
      <c r="E18" s="21"/>
    </row>
    <row r="19" spans="1:5" x14ac:dyDescent="0.2">
      <c r="A19" s="33" t="s">
        <v>187</v>
      </c>
      <c r="B19" s="22"/>
      <c r="C19" s="31" t="s">
        <v>188</v>
      </c>
      <c r="E19" s="3"/>
    </row>
    <row r="20" spans="1:5" x14ac:dyDescent="0.2">
      <c r="A20" s="34" t="s">
        <v>146</v>
      </c>
      <c r="B20" s="26" t="s">
        <v>149</v>
      </c>
      <c r="C20" s="32">
        <f>(IF(B20=Parameter!$D$1,Parameter!$E$1,IF(B20=Parameter!$D$2,Parameter!$E$2,IF(B20=Parameter!$D$3,Parameter!$E$3,0))))</f>
        <v>30</v>
      </c>
      <c r="E20" s="3"/>
    </row>
    <row r="21" spans="1:5" ht="24" x14ac:dyDescent="0.2">
      <c r="A21" s="35" t="s">
        <v>189</v>
      </c>
      <c r="B21" s="27" t="s">
        <v>152</v>
      </c>
      <c r="C21" s="32">
        <f>(IF(B21=Parameter!$D$4,Parameter!$E$4,IF(B21=Parameter!$D$5,Parameter!$E$5,0)))</f>
        <v>30</v>
      </c>
      <c r="E21" s="3"/>
    </row>
    <row r="22" spans="1:5" x14ac:dyDescent="0.2">
      <c r="A22" s="34" t="s">
        <v>153</v>
      </c>
      <c r="B22" s="26" t="s">
        <v>155</v>
      </c>
      <c r="C22" s="32">
        <f>(IF(B22=Parameter!$D$6,Parameter!$E$6,IF(B22=Parameter!$D$7,Parameter!$E$7,IF(B22=Parameter!$D$8,Parameter!$E$8,0))))</f>
        <v>400</v>
      </c>
      <c r="E22" s="3"/>
    </row>
    <row r="23" spans="1:5" x14ac:dyDescent="0.2">
      <c r="A23" s="34" t="s">
        <v>157</v>
      </c>
      <c r="B23" s="26" t="s">
        <v>159</v>
      </c>
      <c r="C23" s="32">
        <f>(IF(B23=Parameter!$D$9,Parameter!$E$9,IF(B23=Parameter!$D$10,Parameter!$E$10,IF(B23=Parameter!$D$11,Parameter!$E$11,1))))</f>
        <v>0.6</v>
      </c>
      <c r="E23" s="3"/>
    </row>
    <row r="24" spans="1:5" x14ac:dyDescent="0.2">
      <c r="A24" s="34" t="s">
        <v>161</v>
      </c>
      <c r="B24" s="26" t="s">
        <v>162</v>
      </c>
      <c r="C24" s="32">
        <v>0</v>
      </c>
      <c r="E24" s="3"/>
    </row>
    <row r="25" spans="1:5" x14ac:dyDescent="0.2">
      <c r="A25" s="34" t="s">
        <v>165</v>
      </c>
      <c r="B25" s="27" t="s">
        <v>168</v>
      </c>
      <c r="C25" s="32">
        <f>(IF(B25=Parameter!$D$15,Parameter!$E$15,IF(B25=Parameter!$D$16,Parameter!$E$16,IF(B25=Parameter!$D$17,Parameter!$E$17,IF(B25=Parameter!$D$18,Parameter!$E$18,1)))))</f>
        <v>0.65</v>
      </c>
      <c r="E25" s="3"/>
    </row>
    <row r="26" spans="1:5" x14ac:dyDescent="0.2">
      <c r="A26" s="34" t="s">
        <v>170</v>
      </c>
      <c r="B26" s="26" t="s">
        <v>172</v>
      </c>
      <c r="C26" s="32">
        <f>(IF(B26=Parameter!$D$19,Parameter!$E$19,IF(B26=Parameter!$D$20,Parameter!$E$20,IF(B26=Parameter!$D$21,Parameter!$E$21,IF(B26=Parameter!$D$22,Parameter!$E$22,1)))))</f>
        <v>0.4</v>
      </c>
      <c r="E26" s="3"/>
    </row>
    <row r="27" spans="1:5" ht="24" x14ac:dyDescent="0.2">
      <c r="A27" s="34" t="s">
        <v>175</v>
      </c>
      <c r="B27" s="27" t="s">
        <v>177</v>
      </c>
      <c r="C27" s="32">
        <f>(IF(B27=Parameter!$D$23,Parameter!$E$23,IF(B27=Parameter!$D$24,Parameter!$E$24,IF(B27=Parameter!$D$25,Parameter!$E$25,IF(B27=Parameter!$D$26,Parameter!$E$26,0)))))</f>
        <v>90</v>
      </c>
      <c r="E27" s="3"/>
    </row>
    <row r="28" spans="1:5" ht="24" x14ac:dyDescent="0.2">
      <c r="A28" s="34" t="s">
        <v>180</v>
      </c>
      <c r="B28" s="27" t="s">
        <v>183</v>
      </c>
      <c r="C28" s="32">
        <f>(IF(B28=Parameter!$D$27,Parameter!$E$27,IF(B28=Parameter!$D$28,Parameter!$E$28,IF(B28=Parameter!$D$29,Parameter!$E$29,IF(B28=Parameter!$D$30,Parameter!$E$30,0)))))</f>
        <v>60</v>
      </c>
      <c r="E28" s="3"/>
    </row>
    <row r="29" spans="1:5" x14ac:dyDescent="0.2">
      <c r="E29" s="3"/>
    </row>
    <row r="30" spans="1:5" x14ac:dyDescent="0.2">
      <c r="E30" s="3"/>
    </row>
    <row r="31" spans="1:5" ht="36" x14ac:dyDescent="0.2">
      <c r="A31" s="28" t="s">
        <v>190</v>
      </c>
      <c r="B31" s="5" t="s">
        <v>205</v>
      </c>
      <c r="C31" s="28" t="s">
        <v>191</v>
      </c>
      <c r="D31" s="28" t="s">
        <v>192</v>
      </c>
      <c r="E31" s="3"/>
    </row>
    <row r="32" spans="1:5" x14ac:dyDescent="0.2">
      <c r="A32" s="29">
        <f>(20+600+180+30)*0.6*0.8*0.4</f>
        <v>159.36000000000001</v>
      </c>
      <c r="B32" s="30">
        <v>100000</v>
      </c>
      <c r="C32" s="29">
        <f>B32-A32</f>
        <v>99840.639999999999</v>
      </c>
      <c r="D32" s="38">
        <f>IFERROR(C32/A32*100,0)</f>
        <v>62651.004016064246</v>
      </c>
      <c r="E32" s="3"/>
    </row>
    <row r="33" spans="1:5" x14ac:dyDescent="0.2">
      <c r="A33" s="7"/>
      <c r="B33" s="7"/>
      <c r="E33" s="3"/>
    </row>
    <row r="34" spans="1:5" x14ac:dyDescent="0.2">
      <c r="C34" s="7"/>
      <c r="E34" s="3"/>
    </row>
    <row r="35" spans="1:5" x14ac:dyDescent="0.2">
      <c r="A35" s="39" t="s">
        <v>222</v>
      </c>
      <c r="B35" s="23" t="s">
        <v>193</v>
      </c>
      <c r="E35" s="3"/>
    </row>
    <row r="36" spans="1:5" x14ac:dyDescent="0.2">
      <c r="A36" s="4" t="s">
        <v>194</v>
      </c>
      <c r="B36" s="4">
        <v>1</v>
      </c>
      <c r="E36" s="3"/>
    </row>
    <row r="37" spans="1:5" x14ac:dyDescent="0.2">
      <c r="A37" s="4" t="s">
        <v>195</v>
      </c>
      <c r="B37" s="4">
        <v>0.9</v>
      </c>
      <c r="E37" s="3"/>
    </row>
    <row r="38" spans="1:5" x14ac:dyDescent="0.2">
      <c r="A38" s="4" t="s">
        <v>196</v>
      </c>
      <c r="B38" s="4">
        <v>0.8</v>
      </c>
      <c r="E38" s="3"/>
    </row>
    <row r="39" spans="1:5" x14ac:dyDescent="0.2">
      <c r="A39" s="4" t="s">
        <v>197</v>
      </c>
      <c r="B39" s="4">
        <v>0.7</v>
      </c>
      <c r="E39" s="3"/>
    </row>
    <row r="40" spans="1:5" x14ac:dyDescent="0.2">
      <c r="A40" s="4" t="s">
        <v>198</v>
      </c>
      <c r="B40" s="5">
        <v>0.6</v>
      </c>
      <c r="E40" s="3"/>
    </row>
    <row r="41" spans="1:5" x14ac:dyDescent="0.2">
      <c r="A41" s="4" t="s">
        <v>199</v>
      </c>
      <c r="B41" s="4">
        <v>0.5</v>
      </c>
      <c r="E41" s="3"/>
    </row>
    <row r="42" spans="1:5" x14ac:dyDescent="0.2">
      <c r="A42" s="4" t="s">
        <v>200</v>
      </c>
      <c r="B42" s="4">
        <v>0.4</v>
      </c>
      <c r="E42" s="3"/>
    </row>
    <row r="43" spans="1:5" x14ac:dyDescent="0.2">
      <c r="A43" s="4" t="s">
        <v>201</v>
      </c>
      <c r="B43" s="4">
        <v>0.3</v>
      </c>
      <c r="E43" s="3"/>
    </row>
    <row r="44" spans="1:5" ht="15" x14ac:dyDescent="0.25">
      <c r="A44" s="1"/>
      <c r="B44" s="1"/>
      <c r="D44" s="1"/>
      <c r="E44" s="1"/>
    </row>
    <row r="45" spans="1:5" x14ac:dyDescent="0.2">
      <c r="A45" s="24" t="s">
        <v>202</v>
      </c>
      <c r="B45" s="21"/>
      <c r="C45" s="21"/>
      <c r="D45" s="21"/>
      <c r="E45" s="21"/>
    </row>
    <row r="46" spans="1:5" ht="15" x14ac:dyDescent="0.25">
      <c r="A46" s="1"/>
      <c r="B46" s="1"/>
      <c r="D46" s="1"/>
      <c r="E46" s="1"/>
    </row>
    <row r="47" spans="1:5" ht="15" x14ac:dyDescent="0.25">
      <c r="A47" s="1"/>
      <c r="B47" s="1"/>
      <c r="C47" s="1"/>
      <c r="D47" s="1"/>
      <c r="E47" s="1"/>
    </row>
    <row r="48" spans="1:5" ht="15" x14ac:dyDescent="0.25">
      <c r="A48" s="1"/>
      <c r="B48" s="1"/>
      <c r="C48" s="1"/>
      <c r="D48" s="1"/>
      <c r="E48" s="1"/>
    </row>
    <row r="49" spans="1:5" ht="15" x14ac:dyDescent="0.25">
      <c r="A49" s="1"/>
      <c r="B49" s="1"/>
      <c r="C49" s="1"/>
      <c r="D49" s="1"/>
      <c r="E49" s="1"/>
    </row>
    <row r="50" spans="1:5" ht="15" x14ac:dyDescent="0.25">
      <c r="A50" s="1"/>
      <c r="B50" s="1"/>
      <c r="C50" s="1"/>
      <c r="D50" s="1"/>
      <c r="E50" s="1"/>
    </row>
    <row r="51" spans="1:5" ht="15" x14ac:dyDescent="0.25">
      <c r="A51" s="1"/>
      <c r="B51" s="1"/>
      <c r="C51" s="1"/>
      <c r="D51" s="1"/>
      <c r="E51" s="1"/>
    </row>
    <row r="52" spans="1:5" ht="15" x14ac:dyDescent="0.25">
      <c r="A52" s="1"/>
      <c r="B52" s="1"/>
      <c r="C52" s="1"/>
      <c r="D52" s="1"/>
      <c r="E52" s="1"/>
    </row>
    <row r="53" spans="1:5" ht="15" x14ac:dyDescent="0.25">
      <c r="A53" s="10"/>
      <c r="B53" s="10"/>
      <c r="C53" s="1"/>
      <c r="E53" s="3"/>
    </row>
    <row r="54" spans="1:5" x14ac:dyDescent="0.2">
      <c r="A54" s="10"/>
      <c r="B54" s="10"/>
      <c r="E54" s="3"/>
    </row>
    <row r="55" spans="1:5" x14ac:dyDescent="0.2">
      <c r="A55" s="10"/>
      <c r="B55" s="10"/>
      <c r="E55" s="3"/>
    </row>
    <row r="56" spans="1:5" x14ac:dyDescent="0.2">
      <c r="A56" s="10"/>
      <c r="B56" s="10"/>
      <c r="E56" s="3"/>
    </row>
    <row r="57" spans="1:5" x14ac:dyDescent="0.2">
      <c r="A57" s="10"/>
      <c r="B57" s="10"/>
      <c r="E57" s="3"/>
    </row>
    <row r="58" spans="1:5" x14ac:dyDescent="0.2">
      <c r="A58" s="10"/>
      <c r="B58" s="10"/>
      <c r="E58" s="3"/>
    </row>
    <row r="59" spans="1:5" x14ac:dyDescent="0.2">
      <c r="A59" s="10"/>
      <c r="B59" s="10"/>
      <c r="E59" s="3"/>
    </row>
    <row r="60" spans="1:5" x14ac:dyDescent="0.2">
      <c r="A60" s="10"/>
      <c r="B60" s="10"/>
      <c r="E60" s="3"/>
    </row>
    <row r="61" spans="1:5" x14ac:dyDescent="0.2">
      <c r="A61" s="10"/>
      <c r="B61" s="10"/>
      <c r="D61" s="10"/>
    </row>
    <row r="62" spans="1:5" x14ac:dyDescent="0.2">
      <c r="A62" s="10"/>
      <c r="B62" s="10"/>
      <c r="C62" s="10"/>
      <c r="D62" s="10"/>
    </row>
    <row r="63" spans="1:5" x14ac:dyDescent="0.2">
      <c r="A63" s="10"/>
      <c r="B63" s="10"/>
      <c r="C63" s="10"/>
      <c r="D63" s="10"/>
    </row>
    <row r="64" spans="1:5" x14ac:dyDescent="0.2">
      <c r="A64" s="10"/>
      <c r="B64" s="10"/>
      <c r="C64" s="10"/>
      <c r="D64" s="10"/>
    </row>
    <row r="65" spans="1:4" x14ac:dyDescent="0.2">
      <c r="A65" s="10"/>
      <c r="B65" s="10"/>
      <c r="C65" s="10"/>
      <c r="D65" s="10"/>
    </row>
    <row r="66" spans="1:4" x14ac:dyDescent="0.2">
      <c r="A66" s="10"/>
      <c r="B66" s="10"/>
      <c r="C66" s="10"/>
      <c r="D66" s="10"/>
    </row>
    <row r="67" spans="1:4" x14ac:dyDescent="0.2">
      <c r="A67" s="10"/>
      <c r="B67" s="10"/>
      <c r="C67" s="10"/>
      <c r="D67" s="10"/>
    </row>
    <row r="68" spans="1:4" x14ac:dyDescent="0.2">
      <c r="A68" s="10"/>
      <c r="B68" s="10"/>
      <c r="C68" s="10"/>
      <c r="D68" s="10"/>
    </row>
    <row r="69" spans="1:4" ht="33" customHeight="1" x14ac:dyDescent="0.2">
      <c r="A69" s="10"/>
      <c r="B69" s="10"/>
      <c r="C69" s="10"/>
      <c r="D69" s="10"/>
    </row>
    <row r="70" spans="1:4" ht="27.75" customHeight="1" x14ac:dyDescent="0.2">
      <c r="A70" s="10"/>
      <c r="B70" s="10"/>
      <c r="C70" s="10"/>
      <c r="D70" s="10"/>
    </row>
    <row r="71" spans="1:4" x14ac:dyDescent="0.2">
      <c r="A71" s="10"/>
      <c r="B71" s="10"/>
      <c r="C71" s="10"/>
      <c r="D71" s="10"/>
    </row>
    <row r="72" spans="1:4" x14ac:dyDescent="0.2">
      <c r="A72" s="142"/>
      <c r="B72" s="10"/>
      <c r="C72" s="10"/>
      <c r="D72" s="10"/>
    </row>
    <row r="73" spans="1:4" x14ac:dyDescent="0.2">
      <c r="A73" s="143"/>
      <c r="B73" s="10"/>
      <c r="C73" s="10"/>
      <c r="D73" s="10"/>
    </row>
    <row r="74" spans="1:4" x14ac:dyDescent="0.2">
      <c r="C74" s="10"/>
    </row>
  </sheetData>
  <mergeCells count="4">
    <mergeCell ref="A12:B12"/>
    <mergeCell ref="A72:A73"/>
    <mergeCell ref="A10:B10"/>
    <mergeCell ref="A11:B1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300-000000000000}">
          <x14:formula1>
            <xm:f>Parameter!$D$1:$D$3</xm:f>
          </x14:formula1>
          <xm:sqref>B20</xm:sqref>
        </x14:dataValidation>
        <x14:dataValidation type="list" allowBlank="1" showInputMessage="1" showErrorMessage="1" xr:uid="{00000000-0002-0000-0300-000001000000}">
          <x14:formula1>
            <xm:f>Parameter!$D$4:$D$5</xm:f>
          </x14:formula1>
          <xm:sqref>B21</xm:sqref>
        </x14:dataValidation>
        <x14:dataValidation type="list" allowBlank="1" showInputMessage="1" showErrorMessage="1" xr:uid="{00000000-0002-0000-0300-000002000000}">
          <x14:formula1>
            <xm:f>Parameter!$D$6:$D$8</xm:f>
          </x14:formula1>
          <xm:sqref>B22</xm:sqref>
        </x14:dataValidation>
        <x14:dataValidation type="list" allowBlank="1" showInputMessage="1" showErrorMessage="1" xr:uid="{00000000-0002-0000-0300-000003000000}">
          <x14:formula1>
            <xm:f>Parameter!$D$9:$D$11</xm:f>
          </x14:formula1>
          <xm:sqref>B23</xm:sqref>
        </x14:dataValidation>
        <x14:dataValidation type="list" allowBlank="1" showInputMessage="1" showErrorMessage="1" xr:uid="{00000000-0002-0000-0300-000004000000}">
          <x14:formula1>
            <xm:f>Parameter!$D$12:$D$14</xm:f>
          </x14:formula1>
          <xm:sqref>B24</xm:sqref>
        </x14:dataValidation>
        <x14:dataValidation type="list" allowBlank="1" showInputMessage="1" showErrorMessage="1" xr:uid="{00000000-0002-0000-0300-000005000000}">
          <x14:formula1>
            <xm:f>Parameter!$D$15:$D$18</xm:f>
          </x14:formula1>
          <xm:sqref>B25</xm:sqref>
        </x14:dataValidation>
        <x14:dataValidation type="list" allowBlank="1" showInputMessage="1" showErrorMessage="1" xr:uid="{00000000-0002-0000-0300-000006000000}">
          <x14:formula1>
            <xm:f>Parameter!$D$19:$D$22</xm:f>
          </x14:formula1>
          <xm:sqref>B26</xm:sqref>
        </x14:dataValidation>
        <x14:dataValidation type="list" allowBlank="1" showInputMessage="1" showErrorMessage="1" xr:uid="{00000000-0002-0000-0300-000007000000}">
          <x14:formula1>
            <xm:f>Parameter!$D$23:$D$26</xm:f>
          </x14:formula1>
          <xm:sqref>B27</xm:sqref>
        </x14:dataValidation>
        <x14:dataValidation type="list" allowBlank="1" showInputMessage="1" showErrorMessage="1" xr:uid="{00000000-0002-0000-0300-000008000000}">
          <x14:formula1>
            <xm:f>Parameter!$D$27:$D$30</xm:f>
          </x14:formula1>
          <xm:sqref>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activeCell="C10" sqref="C10"/>
    </sheetView>
  </sheetViews>
  <sheetFormatPr baseColWidth="10" defaultRowHeight="15" x14ac:dyDescent="0.25"/>
  <cols>
    <col min="1" max="1" width="12.85546875" style="96" customWidth="1"/>
    <col min="2" max="2" width="15.5703125" style="96" customWidth="1"/>
    <col min="3" max="3" width="74.140625" style="96" customWidth="1"/>
    <col min="4" max="4" width="10.140625" style="96" bestFit="1" customWidth="1"/>
    <col min="5" max="5" width="53.42578125" style="96" bestFit="1" customWidth="1"/>
    <col min="6" max="6" width="27.5703125" style="96" bestFit="1" customWidth="1"/>
    <col min="7" max="7" width="11.42578125" style="96"/>
    <col min="8" max="8" width="11.42578125" style="99" customWidth="1"/>
    <col min="9" max="9" width="56.7109375" style="99" customWidth="1"/>
    <col min="10" max="10" width="57.85546875" style="99" customWidth="1"/>
    <col min="11" max="11" width="24.7109375" style="99" customWidth="1"/>
    <col min="12" max="12" width="48.5703125" style="99" customWidth="1"/>
    <col min="13" max="13" width="40.28515625" style="99" customWidth="1"/>
    <col min="14" max="14" width="11.42578125" style="99"/>
    <col min="15" max="15" width="11.42578125" style="99" customWidth="1"/>
    <col min="16" max="16" width="56.7109375" style="99" customWidth="1"/>
    <col min="17" max="17" width="57.85546875" style="99" customWidth="1"/>
    <col min="18" max="18" width="24.7109375" style="99" customWidth="1"/>
    <col min="19" max="19" width="48.5703125" style="99" customWidth="1"/>
    <col min="20" max="20" width="40.28515625" style="99" customWidth="1"/>
    <col min="21" max="16384" width="11.42578125" style="100"/>
  </cols>
  <sheetData>
    <row r="1" spans="1:20" s="85" customFormat="1" x14ac:dyDescent="0.25">
      <c r="A1" s="82"/>
      <c r="B1" s="83"/>
      <c r="C1" s="83"/>
      <c r="D1" s="84" t="str">
        <f>IF($C$5=1,K1,R1)</f>
        <v>Version 1.0</v>
      </c>
      <c r="E1" s="83"/>
      <c r="H1" s="86"/>
      <c r="I1" s="86"/>
      <c r="J1" s="86"/>
      <c r="K1" s="86" t="s">
        <v>1719</v>
      </c>
      <c r="L1" s="86"/>
      <c r="M1" s="86"/>
      <c r="N1" s="86"/>
      <c r="O1" s="86"/>
      <c r="P1" s="86"/>
      <c r="Q1" s="86"/>
      <c r="R1" s="86" t="s">
        <v>1621</v>
      </c>
      <c r="S1" s="86"/>
      <c r="T1" s="86"/>
    </row>
    <row r="2" spans="1:20" s="85" customFormat="1" x14ac:dyDescent="0.25">
      <c r="A2" s="82"/>
      <c r="B2" s="83"/>
      <c r="C2" s="83"/>
      <c r="D2" s="83"/>
      <c r="E2" s="83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s="85" customFormat="1" ht="18" x14ac:dyDescent="0.25">
      <c r="A3" s="63" t="str">
        <f>IF($C$5=1,H3,O3)</f>
        <v>Ansätze Einmalige Massnahmen</v>
      </c>
      <c r="B3" s="87"/>
      <c r="C3" s="88"/>
      <c r="D3" s="87"/>
      <c r="E3" s="87"/>
      <c r="F3" s="87"/>
      <c r="H3" s="86" t="s">
        <v>1690</v>
      </c>
      <c r="I3" s="86"/>
      <c r="J3" s="86"/>
      <c r="K3" s="86"/>
      <c r="L3" s="86"/>
      <c r="M3" s="86"/>
      <c r="N3" s="86"/>
      <c r="O3" s="86" t="s">
        <v>1730</v>
      </c>
      <c r="P3" s="86"/>
      <c r="Q3" s="86"/>
      <c r="R3" s="86"/>
      <c r="S3" s="86"/>
      <c r="T3" s="86"/>
    </row>
    <row r="4" spans="1:20" s="86" customFormat="1" ht="15.75" x14ac:dyDescent="0.25">
      <c r="A4" s="89"/>
      <c r="B4" s="90"/>
      <c r="C4" s="91"/>
      <c r="D4" s="91"/>
    </row>
    <row r="5" spans="1:20" s="86" customFormat="1" ht="12.75" x14ac:dyDescent="0.2">
      <c r="A5" s="92" t="str">
        <f>IF($C$5=1,"Sprache","Lingua")</f>
        <v>Sprache</v>
      </c>
      <c r="B5" s="93" t="s">
        <v>1608</v>
      </c>
      <c r="C5" s="94">
        <f>IF(B5="Deutsch",1,0)</f>
        <v>1</v>
      </c>
      <c r="D5" s="94" t="str">
        <f>IF(C5=1,"Deutsch_1","Italiano_1")</f>
        <v>Deutsch_1</v>
      </c>
    </row>
    <row r="6" spans="1:20" s="86" customFormat="1" ht="15.75" x14ac:dyDescent="0.25">
      <c r="A6" s="95"/>
      <c r="B6" s="83"/>
      <c r="C6" s="91"/>
      <c r="D6" s="91"/>
    </row>
    <row r="7" spans="1:20" ht="25.5" x14ac:dyDescent="0.25">
      <c r="A7" s="149" t="str">
        <f>IF($C$5=1,H7,O7)</f>
        <v>Einmalige Massnahmen</v>
      </c>
      <c r="B7" s="111" t="str">
        <f>IF($C$5=1,I7,P7)</f>
        <v>Massnahme</v>
      </c>
      <c r="C7" s="111"/>
      <c r="D7" s="111" t="str">
        <f>IF($C$5=1,K7,R7)</f>
        <v>Einheit</v>
      </c>
      <c r="E7" s="111" t="str">
        <f>IF($C$5=1,L7,S7)</f>
        <v xml:space="preserve">Erforderliche Angaben für Beitragsberechnung
</v>
      </c>
      <c r="F7" s="111" t="str">
        <f>IF($C$5=1,M7,T7)</f>
        <v xml:space="preserve">Pauschal in Fr./Einheit
</v>
      </c>
      <c r="H7" s="145" t="s">
        <v>1573</v>
      </c>
      <c r="I7" s="146" t="s">
        <v>223</v>
      </c>
      <c r="J7" s="146"/>
      <c r="K7" s="97" t="s">
        <v>582</v>
      </c>
      <c r="L7" s="98" t="s">
        <v>1574</v>
      </c>
      <c r="M7" s="98" t="s">
        <v>1575</v>
      </c>
      <c r="O7" s="145" t="s">
        <v>1716</v>
      </c>
      <c r="P7" s="146" t="s">
        <v>1717</v>
      </c>
      <c r="Q7" s="146"/>
      <c r="R7" s="97" t="s">
        <v>1707</v>
      </c>
      <c r="S7" s="98" t="s">
        <v>1708</v>
      </c>
      <c r="T7" s="98" t="s">
        <v>1709</v>
      </c>
    </row>
    <row r="8" spans="1:20" ht="30" x14ac:dyDescent="0.25">
      <c r="A8" s="149"/>
      <c r="B8" s="76" t="str">
        <f>IF($C$5=1,I8,P8)</f>
        <v>A 4.3</v>
      </c>
      <c r="C8" s="76" t="str">
        <f>IF($C$5=1,J8,Q8)</f>
        <v xml:space="preserve">Anlage von Getreidesortengärten/Baumgärten/ Samengärten
</v>
      </c>
      <c r="D8" s="76" t="str">
        <f>IF($C$5=1,K8,R8)</f>
        <v>Stück</v>
      </c>
      <c r="E8" s="76"/>
      <c r="F8" s="76" t="str">
        <f t="shared" ref="F8:F22" si="0">IF($C$5=1,M8,T8)</f>
        <v>4500.-</v>
      </c>
      <c r="H8" s="145"/>
      <c r="I8" s="101" t="s">
        <v>352</v>
      </c>
      <c r="J8" s="102" t="s">
        <v>1576</v>
      </c>
      <c r="K8" s="101" t="s">
        <v>1577</v>
      </c>
      <c r="L8" s="101"/>
      <c r="M8" s="103" t="s">
        <v>1578</v>
      </c>
      <c r="O8" s="145"/>
      <c r="P8" s="101" t="s">
        <v>352</v>
      </c>
      <c r="Q8" s="102" t="s">
        <v>1693</v>
      </c>
      <c r="R8" s="101" t="s">
        <v>1703</v>
      </c>
      <c r="S8" s="101"/>
      <c r="T8" s="103" t="s">
        <v>1578</v>
      </c>
    </row>
    <row r="9" spans="1:20" ht="45" x14ac:dyDescent="0.25">
      <c r="A9" s="149"/>
      <c r="B9" s="76" t="str">
        <f t="shared" ref="B9:B22" si="1">IF($C$5=1,I9,P9)</f>
        <v>C 2.2</v>
      </c>
      <c r="C9" s="76" t="str">
        <f t="shared" ref="C9:C22" si="2">IF($C$5=1,J9,Q9)</f>
        <v xml:space="preserve">Sanierungsschnitt nach Beweidung im Sommer /Herbst auf steilen oder strukturreichen Teilflächen mit Problempflanzen
</v>
      </c>
      <c r="D9" s="76" t="str">
        <f t="shared" ref="D9:D22" si="3">IF($C$5=1,K9,R9)</f>
        <v>Are</v>
      </c>
      <c r="E9" s="76"/>
      <c r="F9" s="76" t="str">
        <f t="shared" si="0"/>
        <v>10.-</v>
      </c>
      <c r="H9" s="145"/>
      <c r="I9" s="101" t="s">
        <v>281</v>
      </c>
      <c r="J9" s="102" t="s">
        <v>1731</v>
      </c>
      <c r="K9" s="102" t="s">
        <v>1579</v>
      </c>
      <c r="L9" s="101"/>
      <c r="M9" s="103" t="s">
        <v>1580</v>
      </c>
      <c r="O9" s="145"/>
      <c r="P9" s="101" t="s">
        <v>281</v>
      </c>
      <c r="Q9" s="102" t="s">
        <v>1692</v>
      </c>
      <c r="R9" s="102" t="s">
        <v>1579</v>
      </c>
      <c r="S9" s="101"/>
      <c r="T9" s="103" t="s">
        <v>1580</v>
      </c>
    </row>
    <row r="10" spans="1:20" ht="26.25" x14ac:dyDescent="0.25">
      <c r="A10" s="149"/>
      <c r="B10" s="76" t="str">
        <f t="shared" si="1"/>
        <v>D 1.1</v>
      </c>
      <c r="C10" s="76" t="str">
        <f t="shared" si="2"/>
        <v xml:space="preserve">Hochstammobstbaum pflanzen
</v>
      </c>
      <c r="D10" s="76" t="str">
        <f t="shared" si="3"/>
        <v>Stück</v>
      </c>
      <c r="E10" s="76"/>
      <c r="F10" s="76" t="str">
        <f t="shared" si="0"/>
        <v>200.-</v>
      </c>
      <c r="H10" s="145"/>
      <c r="I10" s="101" t="s">
        <v>1720</v>
      </c>
      <c r="J10" s="104" t="s">
        <v>1581</v>
      </c>
      <c r="K10" s="101" t="s">
        <v>1577</v>
      </c>
      <c r="L10" s="101"/>
      <c r="M10" s="103" t="s">
        <v>1582</v>
      </c>
      <c r="O10" s="145"/>
      <c r="P10" s="101" t="s">
        <v>1720</v>
      </c>
      <c r="Q10" s="104" t="s">
        <v>1694</v>
      </c>
      <c r="R10" s="101" t="s">
        <v>1703</v>
      </c>
      <c r="S10" s="101"/>
      <c r="T10" s="103" t="s">
        <v>1582</v>
      </c>
    </row>
    <row r="11" spans="1:20" ht="39" x14ac:dyDescent="0.25">
      <c r="A11" s="149"/>
      <c r="B11" s="76" t="str">
        <f t="shared" si="1"/>
        <v>D 1.2</v>
      </c>
      <c r="C11" s="76" t="str">
        <f t="shared" si="2"/>
        <v xml:space="preserve">Neupflanzung von einheimischen Einzelbäumen (in Wiesen, Weiden und Alleen)
</v>
      </c>
      <c r="D11" s="76" t="str">
        <f t="shared" si="3"/>
        <v>Stück</v>
      </c>
      <c r="E11" s="76"/>
      <c r="F11" s="76" t="str">
        <f t="shared" si="0"/>
        <v>310.-</v>
      </c>
      <c r="H11" s="145"/>
      <c r="I11" s="101" t="s">
        <v>1721</v>
      </c>
      <c r="J11" s="104" t="s">
        <v>1583</v>
      </c>
      <c r="K11" s="101" t="s">
        <v>1577</v>
      </c>
      <c r="L11" s="101"/>
      <c r="M11" s="103" t="s">
        <v>1584</v>
      </c>
      <c r="O11" s="145"/>
      <c r="P11" s="101" t="s">
        <v>1721</v>
      </c>
      <c r="Q11" s="104" t="s">
        <v>1695</v>
      </c>
      <c r="R11" s="101" t="s">
        <v>1703</v>
      </c>
      <c r="S11" s="101"/>
      <c r="T11" s="103" t="s">
        <v>1584</v>
      </c>
    </row>
    <row r="12" spans="1:20" ht="39" x14ac:dyDescent="0.25">
      <c r="A12" s="149"/>
      <c r="B12" s="76" t="str">
        <f t="shared" si="1"/>
        <v>D 1.3</v>
      </c>
      <c r="C12" s="76" t="str">
        <f t="shared" si="2"/>
        <v xml:space="preserve">Neupflanzung von Sträuchern (Einzelsträucher oder Hecken) und Ufergehölzen
</v>
      </c>
      <c r="D12" s="76"/>
      <c r="E12" s="76"/>
      <c r="F12" s="76" t="str">
        <f t="shared" si="0"/>
        <v>nach Beleg</v>
      </c>
      <c r="H12" s="145"/>
      <c r="I12" s="101" t="s">
        <v>1722</v>
      </c>
      <c r="J12" s="104" t="s">
        <v>1585</v>
      </c>
      <c r="K12" s="101"/>
      <c r="L12" s="101"/>
      <c r="M12" s="103" t="s">
        <v>1586</v>
      </c>
      <c r="O12" s="145"/>
      <c r="P12" s="101" t="s">
        <v>1722</v>
      </c>
      <c r="Q12" s="104" t="s">
        <v>1696</v>
      </c>
      <c r="R12" s="101"/>
      <c r="S12" s="101"/>
      <c r="T12" s="103" t="s">
        <v>1706</v>
      </c>
    </row>
    <row r="13" spans="1:20" ht="39" x14ac:dyDescent="0.25">
      <c r="A13" s="149"/>
      <c r="B13" s="76" t="str">
        <f t="shared" si="1"/>
        <v>D 1.5</v>
      </c>
      <c r="C13" s="76" t="str">
        <f t="shared" si="2"/>
        <v xml:space="preserve">Anlage von Blumenwiesen, Blumenwiesenstreifen, Krautsäumen oder Buntbrachen
</v>
      </c>
      <c r="D13" s="76"/>
      <c r="E13" s="76"/>
      <c r="F13" s="76" t="str">
        <f t="shared" si="0"/>
        <v>nach Beleg</v>
      </c>
      <c r="H13" s="145"/>
      <c r="I13" s="101" t="s">
        <v>1723</v>
      </c>
      <c r="J13" s="104" t="s">
        <v>1587</v>
      </c>
      <c r="K13" s="101"/>
      <c r="L13" s="101"/>
      <c r="M13" s="103" t="s">
        <v>1586</v>
      </c>
      <c r="O13" s="145"/>
      <c r="P13" s="101" t="s">
        <v>1723</v>
      </c>
      <c r="Q13" s="104" t="s">
        <v>1704</v>
      </c>
      <c r="R13" s="102"/>
      <c r="S13" s="101"/>
      <c r="T13" s="103" t="s">
        <v>1706</v>
      </c>
    </row>
    <row r="14" spans="1:20" ht="15.75" x14ac:dyDescent="0.25">
      <c r="A14" s="149"/>
      <c r="B14" s="76" t="str">
        <f t="shared" si="1"/>
        <v>D 1.8</v>
      </c>
      <c r="C14" s="76" t="str">
        <f t="shared" si="2"/>
        <v xml:space="preserve">Neuschaffung von Holzbrunnen/Steinbrunnen
</v>
      </c>
      <c r="D14" s="76" t="str">
        <f t="shared" si="3"/>
        <v>Stück</v>
      </c>
      <c r="E14" s="76" t="str">
        <f t="shared" ref="E14:E22" si="4">IF($C$5=1,L14,S14)</f>
        <v>Länge 1-3 m</v>
      </c>
      <c r="F14" s="76" t="str">
        <f t="shared" si="0"/>
        <v>1200.-</v>
      </c>
      <c r="H14" s="145"/>
      <c r="I14" s="147" t="s">
        <v>309</v>
      </c>
      <c r="J14" s="150" t="s">
        <v>1588</v>
      </c>
      <c r="K14" s="147" t="s">
        <v>1577</v>
      </c>
      <c r="L14" s="105" t="s">
        <v>1589</v>
      </c>
      <c r="M14" s="106" t="s">
        <v>1590</v>
      </c>
      <c r="O14" s="145"/>
      <c r="P14" s="147" t="s">
        <v>309</v>
      </c>
      <c r="Q14" s="148" t="s">
        <v>1697</v>
      </c>
      <c r="R14" s="147" t="s">
        <v>1703</v>
      </c>
      <c r="S14" s="105" t="s">
        <v>1710</v>
      </c>
      <c r="T14" s="106" t="s">
        <v>1590</v>
      </c>
    </row>
    <row r="15" spans="1:20" ht="15.75" x14ac:dyDescent="0.25">
      <c r="A15" s="149"/>
      <c r="B15" s="76"/>
      <c r="C15" s="76"/>
      <c r="D15" s="76"/>
      <c r="E15" s="76" t="str">
        <f t="shared" si="4"/>
        <v>Länge 3-5 m</v>
      </c>
      <c r="F15" s="76" t="str">
        <f t="shared" si="0"/>
        <v>1500.-</v>
      </c>
      <c r="H15" s="145"/>
      <c r="I15" s="147"/>
      <c r="J15" s="150"/>
      <c r="K15" s="147"/>
      <c r="L15" s="105" t="s">
        <v>1591</v>
      </c>
      <c r="M15" s="106" t="s">
        <v>1592</v>
      </c>
      <c r="O15" s="145"/>
      <c r="P15" s="147"/>
      <c r="Q15" s="148"/>
      <c r="R15" s="147"/>
      <c r="S15" s="105" t="s">
        <v>1711</v>
      </c>
      <c r="T15" s="106" t="s">
        <v>1592</v>
      </c>
    </row>
    <row r="16" spans="1:20" ht="15.75" x14ac:dyDescent="0.25">
      <c r="A16" s="149"/>
      <c r="B16" s="76"/>
      <c r="C16" s="76"/>
      <c r="D16" s="76"/>
      <c r="E16" s="76" t="str">
        <f t="shared" si="4"/>
        <v>Länge &gt;5 m</v>
      </c>
      <c r="F16" s="76" t="str">
        <f t="shared" si="0"/>
        <v>1700.-</v>
      </c>
      <c r="H16" s="145"/>
      <c r="I16" s="147"/>
      <c r="J16" s="150"/>
      <c r="K16" s="147"/>
      <c r="L16" s="105" t="s">
        <v>1593</v>
      </c>
      <c r="M16" s="106" t="s">
        <v>1594</v>
      </c>
      <c r="O16" s="145"/>
      <c r="P16" s="147"/>
      <c r="Q16" s="148"/>
      <c r="R16" s="147"/>
      <c r="S16" s="105" t="s">
        <v>1712</v>
      </c>
      <c r="T16" s="106" t="s">
        <v>1594</v>
      </c>
    </row>
    <row r="17" spans="1:20" ht="26.25" x14ac:dyDescent="0.25">
      <c r="A17" s="149"/>
      <c r="B17" s="76" t="str">
        <f t="shared" si="1"/>
        <v>D 1.9</v>
      </c>
      <c r="C17" s="76" t="str">
        <f t="shared" si="2"/>
        <v xml:space="preserve">Holzstickel für Reben-, Obst- und Beerenanbau
</v>
      </c>
      <c r="D17" s="76"/>
      <c r="E17" s="76"/>
      <c r="F17" s="76" t="str">
        <f t="shared" si="0"/>
        <v>nach Beleg</v>
      </c>
      <c r="H17" s="145"/>
      <c r="I17" s="101" t="s">
        <v>1724</v>
      </c>
      <c r="J17" s="104" t="s">
        <v>1595</v>
      </c>
      <c r="K17" s="101"/>
      <c r="L17" s="101"/>
      <c r="M17" s="103" t="s">
        <v>1586</v>
      </c>
      <c r="O17" s="145"/>
      <c r="P17" s="101" t="s">
        <v>1724</v>
      </c>
      <c r="Q17" s="104" t="s">
        <v>1698</v>
      </c>
      <c r="R17" s="101"/>
      <c r="S17" s="101"/>
      <c r="T17" s="103" t="s">
        <v>1706</v>
      </c>
    </row>
    <row r="18" spans="1:20" ht="38.25" x14ac:dyDescent="0.25">
      <c r="A18" s="149"/>
      <c r="B18" s="76" t="str">
        <f t="shared" si="1"/>
        <v>D 2.1</v>
      </c>
      <c r="C18" s="76" t="str">
        <f t="shared" si="2"/>
        <v xml:space="preserve">Erstellen von sicheren Weidedurchgängen (Drehkreuz, Übergang, Zaunmarkierungen etc.)
</v>
      </c>
      <c r="D18" s="76"/>
      <c r="E18" s="76"/>
      <c r="F18" s="76" t="str">
        <f t="shared" si="0"/>
        <v>nach Beleg</v>
      </c>
      <c r="H18" s="145"/>
      <c r="I18" s="101" t="s">
        <v>1725</v>
      </c>
      <c r="J18" s="107" t="s">
        <v>1596</v>
      </c>
      <c r="K18" s="105"/>
      <c r="L18" s="101"/>
      <c r="M18" s="103" t="s">
        <v>1586</v>
      </c>
      <c r="O18" s="145"/>
      <c r="P18" s="101" t="s">
        <v>1725</v>
      </c>
      <c r="Q18" s="107" t="s">
        <v>1698</v>
      </c>
      <c r="R18" s="105"/>
      <c r="S18" s="101"/>
      <c r="T18" s="103" t="s">
        <v>1706</v>
      </c>
    </row>
    <row r="19" spans="1:20" ht="15.75" x14ac:dyDescent="0.25">
      <c r="A19" s="149"/>
      <c r="B19" s="76" t="str">
        <f t="shared" si="1"/>
        <v>D 2.2</v>
      </c>
      <c r="C19" s="76" t="str">
        <f t="shared" si="2"/>
        <v>Errichten von Holzstegen</v>
      </c>
      <c r="D19" s="76"/>
      <c r="E19" s="76"/>
      <c r="F19" s="76" t="str">
        <f t="shared" si="0"/>
        <v>nach Beleg</v>
      </c>
      <c r="H19" s="145"/>
      <c r="I19" s="101" t="s">
        <v>1726</v>
      </c>
      <c r="J19" s="108" t="s">
        <v>1597</v>
      </c>
      <c r="K19" s="101"/>
      <c r="L19" s="101"/>
      <c r="M19" s="103" t="s">
        <v>1586</v>
      </c>
      <c r="O19" s="145"/>
      <c r="P19" s="101" t="s">
        <v>1726</v>
      </c>
      <c r="Q19" s="108" t="s">
        <v>1699</v>
      </c>
      <c r="R19" s="101"/>
      <c r="S19" s="101"/>
      <c r="T19" s="103" t="s">
        <v>1706</v>
      </c>
    </row>
    <row r="20" spans="1:20" ht="39" x14ac:dyDescent="0.25">
      <c r="A20" s="149"/>
      <c r="B20" s="76" t="str">
        <f t="shared" si="1"/>
        <v>D 1.7.1</v>
      </c>
      <c r="C20" s="76" t="str">
        <f t="shared" si="2"/>
        <v xml:space="preserve">Neuschaffung von traditionellen Schrägzäunen, Flechtzäunen aus Holz
</v>
      </c>
      <c r="D20" s="76" t="str">
        <f t="shared" si="3"/>
        <v>Laufmeter</v>
      </c>
      <c r="E20" s="76" t="str">
        <f t="shared" si="4"/>
        <v>Pfosten Ø ist 10 cm</v>
      </c>
      <c r="F20" s="76" t="str">
        <f t="shared" si="0"/>
        <v>25.-</v>
      </c>
      <c r="H20" s="145"/>
      <c r="I20" s="101" t="s">
        <v>1727</v>
      </c>
      <c r="J20" s="104" t="s">
        <v>1598</v>
      </c>
      <c r="K20" s="101" t="s">
        <v>1599</v>
      </c>
      <c r="L20" s="101" t="s">
        <v>1600</v>
      </c>
      <c r="M20" s="109" t="s">
        <v>1601</v>
      </c>
      <c r="O20" s="145"/>
      <c r="P20" s="101" t="s">
        <v>1727</v>
      </c>
      <c r="Q20" s="104" t="s">
        <v>1701</v>
      </c>
      <c r="R20" s="101" t="s">
        <v>1705</v>
      </c>
      <c r="S20" s="101" t="s">
        <v>1713</v>
      </c>
      <c r="T20" s="109" t="s">
        <v>1601</v>
      </c>
    </row>
    <row r="21" spans="1:20" ht="26.25" x14ac:dyDescent="0.25">
      <c r="A21" s="149"/>
      <c r="B21" s="76" t="str">
        <f t="shared" si="1"/>
        <v>D 1.7.2</v>
      </c>
      <c r="C21" s="76" t="str">
        <f t="shared" si="2"/>
        <v xml:space="preserve">Neuschaffung von traditionellen Holzzäunen (einfache Variante)
</v>
      </c>
      <c r="D21" s="76" t="str">
        <f t="shared" si="3"/>
        <v>Laufmeter</v>
      </c>
      <c r="E21" s="76" t="str">
        <f t="shared" si="4"/>
        <v>Pfosten Ø bis 10-12 cm</v>
      </c>
      <c r="F21" s="76" t="str">
        <f t="shared" si="0"/>
        <v>35.-</v>
      </c>
      <c r="H21" s="145"/>
      <c r="I21" s="101" t="s">
        <v>1728</v>
      </c>
      <c r="J21" s="104" t="s">
        <v>1602</v>
      </c>
      <c r="K21" s="101" t="s">
        <v>1599</v>
      </c>
      <c r="L21" s="101" t="s">
        <v>1603</v>
      </c>
      <c r="M21" s="103" t="s">
        <v>1604</v>
      </c>
      <c r="O21" s="145"/>
      <c r="P21" s="101" t="s">
        <v>1728</v>
      </c>
      <c r="Q21" s="104" t="s">
        <v>1700</v>
      </c>
      <c r="R21" s="101" t="s">
        <v>1705</v>
      </c>
      <c r="S21" s="101" t="s">
        <v>1714</v>
      </c>
      <c r="T21" s="103" t="s">
        <v>1604</v>
      </c>
    </row>
    <row r="22" spans="1:20" ht="26.25" x14ac:dyDescent="0.25">
      <c r="A22" s="149"/>
      <c r="B22" s="76" t="str">
        <f t="shared" si="1"/>
        <v>D 1.7.3</v>
      </c>
      <c r="C22" s="76" t="str">
        <f t="shared" si="2"/>
        <v xml:space="preserve">Neuschaffung von traditionellen Holzzäunen (Bündnerzäune)
</v>
      </c>
      <c r="D22" s="76" t="str">
        <f t="shared" si="3"/>
        <v>Laufmeter</v>
      </c>
      <c r="E22" s="76" t="str">
        <f t="shared" si="4"/>
        <v>Pfosten Ø über 12 cm</v>
      </c>
      <c r="F22" s="76" t="str">
        <f t="shared" si="0"/>
        <v>45.-</v>
      </c>
      <c r="H22" s="145"/>
      <c r="I22" s="101" t="s">
        <v>1729</v>
      </c>
      <c r="J22" s="104" t="s">
        <v>1605</v>
      </c>
      <c r="K22" s="101" t="s">
        <v>1599</v>
      </c>
      <c r="L22" s="101" t="s">
        <v>1606</v>
      </c>
      <c r="M22" s="103" t="s">
        <v>1607</v>
      </c>
      <c r="O22" s="145"/>
      <c r="P22" s="101" t="s">
        <v>1729</v>
      </c>
      <c r="Q22" s="104" t="s">
        <v>1702</v>
      </c>
      <c r="R22" s="101" t="s">
        <v>1705</v>
      </c>
      <c r="S22" s="101" t="s">
        <v>1715</v>
      </c>
      <c r="T22" s="103" t="s">
        <v>1607</v>
      </c>
    </row>
    <row r="27" spans="1:20" x14ac:dyDescent="0.25">
      <c r="A27" s="84" t="str">
        <f>IF($C$5=1,H27,O27)</f>
        <v>Ansätze Gültig ab 1.1.23</v>
      </c>
      <c r="H27" s="110" t="s">
        <v>1691</v>
      </c>
      <c r="O27" s="110" t="s">
        <v>1718</v>
      </c>
    </row>
  </sheetData>
  <protectedRanges>
    <protectedRange sqref="B5" name="Bereich2"/>
    <protectedRange sqref="B5" name="Bereich1"/>
  </protectedRanges>
  <mergeCells count="11">
    <mergeCell ref="K14:K16"/>
    <mergeCell ref="A7:A22"/>
    <mergeCell ref="H7:H22"/>
    <mergeCell ref="I7:J7"/>
    <mergeCell ref="I14:I16"/>
    <mergeCell ref="J14:J16"/>
    <mergeCell ref="O7:O22"/>
    <mergeCell ref="P7:Q7"/>
    <mergeCell ref="P14:P16"/>
    <mergeCell ref="Q14:Q16"/>
    <mergeCell ref="R14:R16"/>
  </mergeCells>
  <pageMargins left="0.7" right="0.7" top="0.78740157499999996" bottom="0.78740157499999996" header="0.3" footer="0.3"/>
  <pageSetup paperSize="9" orientation="portrait" r:id="rId1"/>
  <ignoredErrors>
    <ignoredError sqref="B7:F7 A7 A2:D2 A27 A5 C5:D5 A3:D4 A1:D1 B20:F22 E15:F15 E16:F16 B14:F14 B12:C12 F12 B13:C13 F13 B17:C17 F17 B18:C18 F18 B19:C19 F19 B8:D11 F8:F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>
      <selection activeCell="E19" sqref="E19"/>
    </sheetView>
  </sheetViews>
  <sheetFormatPr baseColWidth="10" defaultRowHeight="15" x14ac:dyDescent="0.25"/>
  <cols>
    <col min="2" max="2" width="15.7109375" bestFit="1" customWidth="1"/>
    <col min="8" max="8" width="15.7109375" bestFit="1" customWidth="1"/>
  </cols>
  <sheetData>
    <row r="1" spans="1:8" x14ac:dyDescent="0.25">
      <c r="B1" s="19" t="s">
        <v>146</v>
      </c>
      <c r="C1" s="19">
        <v>1</v>
      </c>
      <c r="D1" t="s">
        <v>147</v>
      </c>
      <c r="E1">
        <v>10</v>
      </c>
      <c r="H1" s="19" t="s">
        <v>146</v>
      </c>
    </row>
    <row r="2" spans="1:8" x14ac:dyDescent="0.25">
      <c r="B2" s="19" t="s">
        <v>146</v>
      </c>
      <c r="C2" s="19">
        <v>2</v>
      </c>
      <c r="D2" t="s">
        <v>148</v>
      </c>
      <c r="E2">
        <v>20</v>
      </c>
      <c r="H2" s="19" t="s">
        <v>150</v>
      </c>
    </row>
    <row r="3" spans="1:8" x14ac:dyDescent="0.25">
      <c r="B3" s="19" t="s">
        <v>146</v>
      </c>
      <c r="C3" s="19">
        <v>3</v>
      </c>
      <c r="D3" t="s">
        <v>149</v>
      </c>
      <c r="E3">
        <v>30</v>
      </c>
      <c r="H3" s="19" t="s">
        <v>153</v>
      </c>
    </row>
    <row r="4" spans="1:8" x14ac:dyDescent="0.25">
      <c r="B4" s="19" t="s">
        <v>150</v>
      </c>
      <c r="C4" s="19">
        <v>1</v>
      </c>
      <c r="D4" t="s">
        <v>151</v>
      </c>
      <c r="E4">
        <v>0</v>
      </c>
      <c r="H4" s="19" t="s">
        <v>157</v>
      </c>
    </row>
    <row r="5" spans="1:8" x14ac:dyDescent="0.25">
      <c r="B5" s="19" t="s">
        <v>150</v>
      </c>
      <c r="C5" s="19">
        <v>2</v>
      </c>
      <c r="D5" t="s">
        <v>152</v>
      </c>
      <c r="E5">
        <v>30</v>
      </c>
      <c r="H5" s="19" t="s">
        <v>161</v>
      </c>
    </row>
    <row r="6" spans="1:8" x14ac:dyDescent="0.25">
      <c r="A6" t="s">
        <v>185</v>
      </c>
      <c r="B6" s="19" t="s">
        <v>153</v>
      </c>
      <c r="C6" s="19">
        <v>1</v>
      </c>
      <c r="D6" t="s">
        <v>154</v>
      </c>
      <c r="E6">
        <v>200</v>
      </c>
      <c r="H6" s="19" t="s">
        <v>165</v>
      </c>
    </row>
    <row r="7" spans="1:8" x14ac:dyDescent="0.25">
      <c r="A7" t="s">
        <v>185</v>
      </c>
      <c r="B7" s="19" t="s">
        <v>153</v>
      </c>
      <c r="C7" s="19">
        <v>2</v>
      </c>
      <c r="D7" t="s">
        <v>155</v>
      </c>
      <c r="E7">
        <v>400</v>
      </c>
      <c r="H7" s="19" t="s">
        <v>170</v>
      </c>
    </row>
    <row r="8" spans="1:8" x14ac:dyDescent="0.25">
      <c r="A8" t="s">
        <v>185</v>
      </c>
      <c r="B8" s="19" t="s">
        <v>153</v>
      </c>
      <c r="C8" s="19">
        <v>3</v>
      </c>
      <c r="D8" t="s">
        <v>156</v>
      </c>
      <c r="E8">
        <v>600</v>
      </c>
      <c r="H8" s="19" t="s">
        <v>175</v>
      </c>
    </row>
    <row r="9" spans="1:8" x14ac:dyDescent="0.25">
      <c r="A9" t="s">
        <v>185</v>
      </c>
      <c r="B9" s="19" t="s">
        <v>157</v>
      </c>
      <c r="C9" s="19">
        <v>1</v>
      </c>
      <c r="D9" t="s">
        <v>158</v>
      </c>
      <c r="E9">
        <v>0.4</v>
      </c>
      <c r="H9" s="19" t="s">
        <v>180</v>
      </c>
    </row>
    <row r="10" spans="1:8" x14ac:dyDescent="0.25">
      <c r="A10" t="s">
        <v>185</v>
      </c>
      <c r="B10" s="19" t="s">
        <v>157</v>
      </c>
      <c r="C10" s="19">
        <v>2</v>
      </c>
      <c r="D10" t="s">
        <v>159</v>
      </c>
      <c r="E10">
        <v>0.6</v>
      </c>
      <c r="H10" s="19" t="s">
        <v>206</v>
      </c>
    </row>
    <row r="11" spans="1:8" x14ac:dyDescent="0.25">
      <c r="A11" t="s">
        <v>185</v>
      </c>
      <c r="B11" s="19" t="s">
        <v>157</v>
      </c>
      <c r="C11" s="19">
        <v>3</v>
      </c>
      <c r="D11" t="s">
        <v>160</v>
      </c>
      <c r="E11">
        <v>0.8</v>
      </c>
    </row>
    <row r="12" spans="1:8" x14ac:dyDescent="0.25">
      <c r="A12" t="s">
        <v>185</v>
      </c>
      <c r="B12" s="19" t="s">
        <v>161</v>
      </c>
      <c r="C12" s="19">
        <v>1</v>
      </c>
      <c r="D12" t="s">
        <v>162</v>
      </c>
      <c r="E12">
        <v>0</v>
      </c>
    </row>
    <row r="13" spans="1:8" x14ac:dyDescent="0.25">
      <c r="A13" t="s">
        <v>185</v>
      </c>
      <c r="B13" s="19" t="s">
        <v>161</v>
      </c>
      <c r="C13" s="19">
        <v>2</v>
      </c>
      <c r="D13" t="s">
        <v>163</v>
      </c>
      <c r="E13">
        <v>0</v>
      </c>
    </row>
    <row r="14" spans="1:8" x14ac:dyDescent="0.25">
      <c r="A14" t="s">
        <v>185</v>
      </c>
      <c r="B14" s="19" t="s">
        <v>161</v>
      </c>
      <c r="C14" s="19">
        <v>3</v>
      </c>
      <c r="D14" t="s">
        <v>164</v>
      </c>
      <c r="E14">
        <v>0</v>
      </c>
    </row>
    <row r="15" spans="1:8" x14ac:dyDescent="0.25">
      <c r="A15" t="s">
        <v>185</v>
      </c>
      <c r="B15" s="19" t="s">
        <v>165</v>
      </c>
      <c r="C15" s="19">
        <v>1</v>
      </c>
      <c r="D15" t="s">
        <v>166</v>
      </c>
      <c r="E15">
        <v>0.2</v>
      </c>
    </row>
    <row r="16" spans="1:8" x14ac:dyDescent="0.25">
      <c r="A16" t="s">
        <v>185</v>
      </c>
      <c r="B16" s="19" t="s">
        <v>165</v>
      </c>
      <c r="C16" s="19">
        <v>2</v>
      </c>
      <c r="D16" t="s">
        <v>167</v>
      </c>
      <c r="E16">
        <v>0.4</v>
      </c>
    </row>
    <row r="17" spans="1:5" x14ac:dyDescent="0.25">
      <c r="A17" t="s">
        <v>185</v>
      </c>
      <c r="B17" s="19" t="s">
        <v>165</v>
      </c>
      <c r="C17" s="19">
        <v>3</v>
      </c>
      <c r="D17" t="s">
        <v>168</v>
      </c>
      <c r="E17">
        <v>0.65</v>
      </c>
    </row>
    <row r="18" spans="1:5" x14ac:dyDescent="0.25">
      <c r="A18" t="s">
        <v>185</v>
      </c>
      <c r="B18" s="19" t="s">
        <v>165</v>
      </c>
      <c r="C18" s="19">
        <v>4</v>
      </c>
      <c r="D18" t="s">
        <v>169</v>
      </c>
      <c r="E18">
        <v>0.8</v>
      </c>
    </row>
    <row r="19" spans="1:5" x14ac:dyDescent="0.25">
      <c r="A19" t="s">
        <v>185</v>
      </c>
      <c r="B19" s="19" t="s">
        <v>170</v>
      </c>
      <c r="C19" s="19">
        <v>1</v>
      </c>
      <c r="D19" t="s">
        <v>171</v>
      </c>
      <c r="E19">
        <v>0.2</v>
      </c>
    </row>
    <row r="20" spans="1:5" x14ac:dyDescent="0.25">
      <c r="A20" t="s">
        <v>185</v>
      </c>
      <c r="B20" s="19" t="s">
        <v>170</v>
      </c>
      <c r="C20" s="19">
        <v>2</v>
      </c>
      <c r="D20" t="s">
        <v>172</v>
      </c>
      <c r="E20">
        <v>0.4</v>
      </c>
    </row>
    <row r="21" spans="1:5" x14ac:dyDescent="0.25">
      <c r="A21" t="s">
        <v>185</v>
      </c>
      <c r="B21" s="19" t="s">
        <v>170</v>
      </c>
      <c r="C21" s="19">
        <v>3</v>
      </c>
      <c r="D21" t="s">
        <v>173</v>
      </c>
      <c r="E21">
        <v>0.65</v>
      </c>
    </row>
    <row r="22" spans="1:5" x14ac:dyDescent="0.25">
      <c r="A22" t="s">
        <v>185</v>
      </c>
      <c r="B22" s="19" t="s">
        <v>170</v>
      </c>
      <c r="C22" s="19">
        <v>4</v>
      </c>
      <c r="D22" t="s">
        <v>174</v>
      </c>
      <c r="E22">
        <v>0.8</v>
      </c>
    </row>
    <row r="23" spans="1:5" x14ac:dyDescent="0.25">
      <c r="A23" t="s">
        <v>185</v>
      </c>
      <c r="B23" s="19" t="s">
        <v>175</v>
      </c>
      <c r="C23" s="19">
        <v>1</v>
      </c>
      <c r="D23" t="s">
        <v>176</v>
      </c>
      <c r="E23">
        <v>45</v>
      </c>
    </row>
    <row r="24" spans="1:5" x14ac:dyDescent="0.25">
      <c r="A24" t="s">
        <v>185</v>
      </c>
      <c r="B24" s="19" t="s">
        <v>175</v>
      </c>
      <c r="C24" s="19">
        <v>2</v>
      </c>
      <c r="D24" t="s">
        <v>177</v>
      </c>
      <c r="E24">
        <v>90</v>
      </c>
    </row>
    <row r="25" spans="1:5" x14ac:dyDescent="0.25">
      <c r="A25" t="s">
        <v>185</v>
      </c>
      <c r="B25" s="19" t="s">
        <v>175</v>
      </c>
      <c r="C25" s="19">
        <v>3</v>
      </c>
      <c r="D25" t="s">
        <v>178</v>
      </c>
      <c r="E25">
        <v>180</v>
      </c>
    </row>
    <row r="26" spans="1:5" x14ac:dyDescent="0.25">
      <c r="A26" t="s">
        <v>185</v>
      </c>
      <c r="B26" s="19" t="s">
        <v>175</v>
      </c>
      <c r="C26" s="19">
        <v>4</v>
      </c>
      <c r="D26" t="s">
        <v>179</v>
      </c>
      <c r="E26">
        <v>0</v>
      </c>
    </row>
    <row r="27" spans="1:5" x14ac:dyDescent="0.25">
      <c r="B27" s="19" t="s">
        <v>180</v>
      </c>
      <c r="C27" s="19">
        <v>1</v>
      </c>
      <c r="D27" t="s">
        <v>181</v>
      </c>
      <c r="E27">
        <v>20</v>
      </c>
    </row>
    <row r="28" spans="1:5" x14ac:dyDescent="0.25">
      <c r="B28" s="19" t="s">
        <v>180</v>
      </c>
      <c r="C28" s="19">
        <v>2</v>
      </c>
      <c r="D28" t="s">
        <v>182</v>
      </c>
      <c r="E28">
        <v>0</v>
      </c>
    </row>
    <row r="29" spans="1:5" x14ac:dyDescent="0.25">
      <c r="B29" s="19" t="s">
        <v>180</v>
      </c>
      <c r="C29" s="19">
        <v>3</v>
      </c>
      <c r="D29" t="s">
        <v>183</v>
      </c>
      <c r="E29">
        <v>60</v>
      </c>
    </row>
    <row r="30" spans="1:5" x14ac:dyDescent="0.25">
      <c r="B30" s="19" t="s">
        <v>180</v>
      </c>
      <c r="C30" s="19">
        <v>4</v>
      </c>
      <c r="D30" t="s">
        <v>184</v>
      </c>
      <c r="E30">
        <v>30</v>
      </c>
    </row>
    <row r="31" spans="1:5" x14ac:dyDescent="0.25">
      <c r="A31" t="s">
        <v>216</v>
      </c>
      <c r="B31" s="19" t="s">
        <v>206</v>
      </c>
      <c r="C31" s="19">
        <v>1</v>
      </c>
      <c r="D31" t="s">
        <v>207</v>
      </c>
      <c r="E31">
        <v>50</v>
      </c>
    </row>
    <row r="32" spans="1:5" x14ac:dyDescent="0.25">
      <c r="A32" t="s">
        <v>216</v>
      </c>
      <c r="B32" s="19" t="s">
        <v>206</v>
      </c>
      <c r="C32" s="19">
        <v>2</v>
      </c>
      <c r="D32" t="s">
        <v>208</v>
      </c>
      <c r="E32">
        <v>100</v>
      </c>
    </row>
    <row r="33" spans="1:5" x14ac:dyDescent="0.25">
      <c r="A33" t="s">
        <v>216</v>
      </c>
      <c r="B33" s="19" t="s">
        <v>206</v>
      </c>
      <c r="C33" s="19">
        <v>3</v>
      </c>
      <c r="D33" t="s">
        <v>209</v>
      </c>
      <c r="E33">
        <v>120</v>
      </c>
    </row>
    <row r="34" spans="1:5" x14ac:dyDescent="0.25">
      <c r="A34" t="s">
        <v>216</v>
      </c>
      <c r="B34" s="19" t="s">
        <v>165</v>
      </c>
      <c r="C34" s="19">
        <v>1</v>
      </c>
      <c r="D34" t="s">
        <v>210</v>
      </c>
      <c r="E34">
        <v>10</v>
      </c>
    </row>
    <row r="35" spans="1:5" x14ac:dyDescent="0.25">
      <c r="A35" t="s">
        <v>216</v>
      </c>
      <c r="B35" s="19" t="s">
        <v>165</v>
      </c>
      <c r="C35" s="19">
        <v>2</v>
      </c>
      <c r="D35" t="s">
        <v>211</v>
      </c>
      <c r="E35">
        <v>0</v>
      </c>
    </row>
    <row r="36" spans="1:5" x14ac:dyDescent="0.25">
      <c r="A36" t="s">
        <v>216</v>
      </c>
      <c r="B36" s="19" t="s">
        <v>165</v>
      </c>
      <c r="C36" s="19">
        <v>3</v>
      </c>
      <c r="D36" t="s">
        <v>212</v>
      </c>
      <c r="E36">
        <v>0</v>
      </c>
    </row>
    <row r="37" spans="1:5" x14ac:dyDescent="0.25">
      <c r="A37" t="s">
        <v>216</v>
      </c>
      <c r="B37" s="19" t="s">
        <v>165</v>
      </c>
      <c r="C37" s="19">
        <v>4</v>
      </c>
      <c r="D37" t="s">
        <v>213</v>
      </c>
      <c r="E37">
        <v>0</v>
      </c>
    </row>
    <row r="38" spans="1:5" x14ac:dyDescent="0.25">
      <c r="A38" t="s">
        <v>216</v>
      </c>
      <c r="B38" s="19" t="s">
        <v>175</v>
      </c>
      <c r="C38" s="19">
        <v>1</v>
      </c>
      <c r="D38" t="s">
        <v>214</v>
      </c>
      <c r="E38">
        <v>0.66</v>
      </c>
    </row>
    <row r="39" spans="1:5" x14ac:dyDescent="0.25">
      <c r="A39" t="s">
        <v>216</v>
      </c>
      <c r="B39" s="19" t="s">
        <v>175</v>
      </c>
      <c r="C39" s="19">
        <v>2</v>
      </c>
      <c r="D39" t="s">
        <v>215</v>
      </c>
      <c r="E39">
        <v>1</v>
      </c>
    </row>
    <row r="40" spans="1:5" x14ac:dyDescent="0.25">
      <c r="A40" t="s">
        <v>217</v>
      </c>
      <c r="B40" s="19" t="s">
        <v>206</v>
      </c>
      <c r="C40" s="19">
        <v>1</v>
      </c>
      <c r="D40" t="s">
        <v>207</v>
      </c>
      <c r="E40">
        <v>100</v>
      </c>
    </row>
    <row r="41" spans="1:5" x14ac:dyDescent="0.25">
      <c r="A41" t="s">
        <v>217</v>
      </c>
      <c r="B41" s="19" t="s">
        <v>206</v>
      </c>
      <c r="C41" s="19">
        <v>2</v>
      </c>
      <c r="D41" t="s">
        <v>208</v>
      </c>
      <c r="E41">
        <v>200</v>
      </c>
    </row>
    <row r="42" spans="1:5" x14ac:dyDescent="0.25">
      <c r="A42" t="s">
        <v>217</v>
      </c>
      <c r="B42" s="19" t="s">
        <v>206</v>
      </c>
      <c r="C42" s="19">
        <v>3</v>
      </c>
      <c r="D42" t="s">
        <v>209</v>
      </c>
      <c r="E42">
        <v>330</v>
      </c>
    </row>
    <row r="43" spans="1:5" x14ac:dyDescent="0.25">
      <c r="A43" t="s">
        <v>217</v>
      </c>
      <c r="B43" s="19" t="s">
        <v>165</v>
      </c>
      <c r="C43" s="19">
        <v>1</v>
      </c>
      <c r="D43" t="s">
        <v>210</v>
      </c>
      <c r="E43">
        <v>10</v>
      </c>
    </row>
    <row r="44" spans="1:5" x14ac:dyDescent="0.25">
      <c r="A44" t="s">
        <v>217</v>
      </c>
      <c r="B44" s="19" t="s">
        <v>165</v>
      </c>
      <c r="C44" s="19">
        <v>2</v>
      </c>
      <c r="D44" t="s">
        <v>211</v>
      </c>
      <c r="E44">
        <v>0</v>
      </c>
    </row>
    <row r="45" spans="1:5" x14ac:dyDescent="0.25">
      <c r="A45" t="s">
        <v>217</v>
      </c>
      <c r="B45" s="19" t="s">
        <v>165</v>
      </c>
      <c r="C45" s="19">
        <v>3</v>
      </c>
      <c r="D45" t="s">
        <v>212</v>
      </c>
      <c r="E45">
        <v>0</v>
      </c>
    </row>
    <row r="46" spans="1:5" x14ac:dyDescent="0.25">
      <c r="A46" t="s">
        <v>217</v>
      </c>
      <c r="B46" s="19" t="s">
        <v>165</v>
      </c>
      <c r="C46" s="19">
        <v>4</v>
      </c>
      <c r="D46" t="s">
        <v>213</v>
      </c>
      <c r="E46">
        <v>0</v>
      </c>
    </row>
    <row r="47" spans="1:5" x14ac:dyDescent="0.25">
      <c r="A47" t="s">
        <v>217</v>
      </c>
      <c r="B47" s="19" t="s">
        <v>175</v>
      </c>
      <c r="C47" s="19">
        <v>1</v>
      </c>
      <c r="D47" t="s">
        <v>218</v>
      </c>
      <c r="E47">
        <v>0</v>
      </c>
    </row>
    <row r="48" spans="1:5" x14ac:dyDescent="0.25">
      <c r="A48" t="s">
        <v>217</v>
      </c>
      <c r="B48" s="19" t="s">
        <v>175</v>
      </c>
      <c r="C48" s="19">
        <v>2</v>
      </c>
      <c r="D48" t="s">
        <v>219</v>
      </c>
      <c r="E48">
        <v>140</v>
      </c>
    </row>
    <row r="49" spans="1:5" x14ac:dyDescent="0.25">
      <c r="A49" t="s">
        <v>217</v>
      </c>
      <c r="B49" s="19" t="s">
        <v>175</v>
      </c>
      <c r="C49" s="19">
        <v>3</v>
      </c>
      <c r="D49" t="s">
        <v>220</v>
      </c>
      <c r="E49">
        <v>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E19" sqref="E19"/>
    </sheetView>
  </sheetViews>
  <sheetFormatPr baseColWidth="10" defaultRowHeight="15" x14ac:dyDescent="0.25"/>
  <sheetData>
    <row r="1" spans="1:3" x14ac:dyDescent="0.25">
      <c r="A1" t="s">
        <v>1619</v>
      </c>
      <c r="B1" t="s">
        <v>1620</v>
      </c>
    </row>
    <row r="2" spans="1:3" x14ac:dyDescent="0.25">
      <c r="A2" t="s">
        <v>579</v>
      </c>
      <c r="B2" t="s">
        <v>1616</v>
      </c>
      <c r="C2" t="s">
        <v>229</v>
      </c>
    </row>
    <row r="3" spans="1:3" x14ac:dyDescent="0.25">
      <c r="A3" t="s">
        <v>580</v>
      </c>
      <c r="B3" s="42" t="s">
        <v>1617</v>
      </c>
      <c r="C3" t="s">
        <v>231</v>
      </c>
    </row>
    <row r="4" spans="1:3" x14ac:dyDescent="0.25">
      <c r="A4" t="s">
        <v>581</v>
      </c>
      <c r="B4" s="42" t="s">
        <v>1618</v>
      </c>
      <c r="C4" t="s">
        <v>233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E19" sqref="E19"/>
    </sheetView>
  </sheetViews>
  <sheetFormatPr baseColWidth="10" defaultRowHeight="15" x14ac:dyDescent="0.25"/>
  <sheetData>
    <row r="1" spans="1:2" x14ac:dyDescent="0.25">
      <c r="A1" t="s">
        <v>1608</v>
      </c>
      <c r="B1">
        <v>1</v>
      </c>
    </row>
    <row r="2" spans="1:2" x14ac:dyDescent="0.25">
      <c r="A2" t="s">
        <v>1609</v>
      </c>
      <c r="B2">
        <v>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45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242</v>
      </c>
      <c r="B1" t="s">
        <v>225</v>
      </c>
      <c r="C1" t="s">
        <v>585</v>
      </c>
      <c r="D1" t="s">
        <v>243</v>
      </c>
      <c r="E1" t="s">
        <v>236</v>
      </c>
      <c r="F1" t="s">
        <v>237</v>
      </c>
    </row>
    <row r="2" spans="1:6" x14ac:dyDescent="0.25">
      <c r="A2">
        <v>10</v>
      </c>
      <c r="B2">
        <v>1060</v>
      </c>
      <c r="C2" t="s">
        <v>586</v>
      </c>
      <c r="D2">
        <v>1.25</v>
      </c>
      <c r="E2">
        <v>2023</v>
      </c>
      <c r="F2" t="s">
        <v>245</v>
      </c>
    </row>
    <row r="3" spans="1:6" x14ac:dyDescent="0.25">
      <c r="A3">
        <v>10</v>
      </c>
      <c r="B3">
        <v>1031</v>
      </c>
      <c r="C3" t="s">
        <v>587</v>
      </c>
      <c r="D3">
        <v>0</v>
      </c>
      <c r="E3">
        <v>2023</v>
      </c>
      <c r="F3" t="s">
        <v>245</v>
      </c>
    </row>
    <row r="4" spans="1:6" x14ac:dyDescent="0.25">
      <c r="A4">
        <v>10</v>
      </c>
      <c r="B4">
        <v>1032</v>
      </c>
      <c r="C4" t="s">
        <v>588</v>
      </c>
      <c r="D4">
        <v>1</v>
      </c>
      <c r="E4">
        <v>2023</v>
      </c>
      <c r="F4" t="s">
        <v>245</v>
      </c>
    </row>
    <row r="5" spans="1:6" x14ac:dyDescent="0.25">
      <c r="A5">
        <v>10</v>
      </c>
      <c r="B5">
        <v>1033</v>
      </c>
      <c r="C5" t="s">
        <v>589</v>
      </c>
      <c r="D5">
        <v>0</v>
      </c>
      <c r="E5">
        <v>2023</v>
      </c>
      <c r="F5" t="s">
        <v>245</v>
      </c>
    </row>
    <row r="6" spans="1:6" x14ac:dyDescent="0.25">
      <c r="A6">
        <v>10</v>
      </c>
      <c r="B6">
        <v>1062</v>
      </c>
      <c r="C6" t="s">
        <v>590</v>
      </c>
      <c r="D6">
        <v>0</v>
      </c>
      <c r="E6">
        <v>2023</v>
      </c>
      <c r="F6" t="s">
        <v>245</v>
      </c>
    </row>
    <row r="7" spans="1:6" x14ac:dyDescent="0.25">
      <c r="A7">
        <v>10</v>
      </c>
      <c r="B7">
        <v>1037</v>
      </c>
      <c r="C7" t="s">
        <v>591</v>
      </c>
      <c r="D7">
        <v>1</v>
      </c>
      <c r="E7">
        <v>2023</v>
      </c>
      <c r="F7" t="s">
        <v>245</v>
      </c>
    </row>
    <row r="8" spans="1:6" x14ac:dyDescent="0.25">
      <c r="A8">
        <v>10</v>
      </c>
      <c r="B8">
        <v>1038</v>
      </c>
      <c r="C8" t="s">
        <v>592</v>
      </c>
      <c r="D8">
        <v>1</v>
      </c>
      <c r="E8">
        <v>2023</v>
      </c>
      <c r="F8" t="s">
        <v>245</v>
      </c>
    </row>
    <row r="9" spans="1:6" x14ac:dyDescent="0.25">
      <c r="A9">
        <v>10</v>
      </c>
      <c r="B9">
        <v>1039</v>
      </c>
      <c r="C9" t="s">
        <v>593</v>
      </c>
      <c r="D9">
        <v>1</v>
      </c>
      <c r="E9">
        <v>2023</v>
      </c>
      <c r="F9" t="s">
        <v>245</v>
      </c>
    </row>
    <row r="10" spans="1:6" x14ac:dyDescent="0.25">
      <c r="A10">
        <v>10</v>
      </c>
      <c r="B10">
        <v>1040</v>
      </c>
      <c r="C10" t="s">
        <v>594</v>
      </c>
      <c r="D10">
        <v>1</v>
      </c>
      <c r="E10">
        <v>2023</v>
      </c>
      <c r="F10" t="s">
        <v>245</v>
      </c>
    </row>
    <row r="11" spans="1:6" x14ac:dyDescent="0.25">
      <c r="A11">
        <v>10</v>
      </c>
      <c r="B11">
        <v>1041</v>
      </c>
      <c r="C11" t="s">
        <v>595</v>
      </c>
      <c r="D11">
        <v>1</v>
      </c>
      <c r="E11">
        <v>2023</v>
      </c>
      <c r="F11" t="s">
        <v>245</v>
      </c>
    </row>
    <row r="12" spans="1:6" x14ac:dyDescent="0.25">
      <c r="A12">
        <v>10</v>
      </c>
      <c r="B12">
        <v>1063</v>
      </c>
      <c r="C12" t="s">
        <v>596</v>
      </c>
      <c r="D12">
        <v>0</v>
      </c>
      <c r="E12">
        <v>2023</v>
      </c>
      <c r="F12" t="s">
        <v>245</v>
      </c>
    </row>
    <row r="13" spans="1:6" x14ac:dyDescent="0.25">
      <c r="A13">
        <v>10</v>
      </c>
      <c r="B13">
        <v>1042</v>
      </c>
      <c r="C13" t="s">
        <v>597</v>
      </c>
      <c r="D13">
        <v>1</v>
      </c>
      <c r="E13">
        <v>2023</v>
      </c>
      <c r="F13" t="s">
        <v>245</v>
      </c>
    </row>
    <row r="14" spans="1:6" x14ac:dyDescent="0.25">
      <c r="A14">
        <v>10</v>
      </c>
      <c r="B14">
        <v>1043</v>
      </c>
      <c r="C14" t="s">
        <v>598</v>
      </c>
      <c r="D14">
        <v>1</v>
      </c>
      <c r="E14">
        <v>2023</v>
      </c>
      <c r="F14" t="s">
        <v>245</v>
      </c>
    </row>
    <row r="15" spans="1:6" x14ac:dyDescent="0.25">
      <c r="A15">
        <v>10</v>
      </c>
      <c r="B15">
        <v>1064</v>
      </c>
      <c r="C15" t="s">
        <v>599</v>
      </c>
      <c r="D15">
        <v>1</v>
      </c>
      <c r="E15">
        <v>2023</v>
      </c>
      <c r="F15" t="s">
        <v>245</v>
      </c>
    </row>
    <row r="16" spans="1:6" x14ac:dyDescent="0.25">
      <c r="A16">
        <v>10</v>
      </c>
      <c r="B16">
        <v>1044</v>
      </c>
      <c r="C16" t="s">
        <v>600</v>
      </c>
      <c r="D16">
        <v>1.1499999999999999</v>
      </c>
      <c r="E16">
        <v>2023</v>
      </c>
      <c r="F16" t="s">
        <v>245</v>
      </c>
    </row>
    <row r="17" spans="1:6" x14ac:dyDescent="0.25">
      <c r="A17">
        <v>10</v>
      </c>
      <c r="B17">
        <v>1045</v>
      </c>
      <c r="C17" t="s">
        <v>601</v>
      </c>
      <c r="D17">
        <v>1</v>
      </c>
      <c r="E17">
        <v>2023</v>
      </c>
      <c r="F17" t="s">
        <v>245</v>
      </c>
    </row>
    <row r="18" spans="1:6" x14ac:dyDescent="0.25">
      <c r="A18">
        <v>10</v>
      </c>
      <c r="B18">
        <v>1046</v>
      </c>
      <c r="C18" t="s">
        <v>602</v>
      </c>
      <c r="D18">
        <v>1</v>
      </c>
      <c r="E18">
        <v>2023</v>
      </c>
      <c r="F18" t="s">
        <v>245</v>
      </c>
    </row>
    <row r="19" spans="1:6" x14ac:dyDescent="0.25">
      <c r="A19">
        <v>10</v>
      </c>
      <c r="B19">
        <v>1047</v>
      </c>
      <c r="C19" t="s">
        <v>603</v>
      </c>
      <c r="D19">
        <v>0</v>
      </c>
      <c r="E19">
        <v>2023</v>
      </c>
      <c r="F19" t="s">
        <v>245</v>
      </c>
    </row>
    <row r="20" spans="1:6" x14ac:dyDescent="0.25">
      <c r="A20">
        <v>10</v>
      </c>
      <c r="B20">
        <v>1048</v>
      </c>
      <c r="C20" t="s">
        <v>604</v>
      </c>
      <c r="D20">
        <v>1</v>
      </c>
      <c r="E20">
        <v>2023</v>
      </c>
      <c r="F20" t="s">
        <v>245</v>
      </c>
    </row>
    <row r="21" spans="1:6" x14ac:dyDescent="0.25">
      <c r="A21">
        <v>10</v>
      </c>
      <c r="B21">
        <v>1049</v>
      </c>
      <c r="C21" t="s">
        <v>605</v>
      </c>
      <c r="D21">
        <v>1</v>
      </c>
      <c r="E21">
        <v>2023</v>
      </c>
      <c r="F21" t="s">
        <v>245</v>
      </c>
    </row>
    <row r="22" spans="1:6" x14ac:dyDescent="0.25">
      <c r="A22">
        <v>10</v>
      </c>
      <c r="B22">
        <v>1050</v>
      </c>
      <c r="C22" t="s">
        <v>606</v>
      </c>
      <c r="D22">
        <v>0</v>
      </c>
      <c r="E22">
        <v>2023</v>
      </c>
      <c r="F22" t="s">
        <v>245</v>
      </c>
    </row>
    <row r="23" spans="1:6" x14ac:dyDescent="0.25">
      <c r="A23">
        <v>10</v>
      </c>
      <c r="B23">
        <v>1051</v>
      </c>
      <c r="C23" t="s">
        <v>607</v>
      </c>
      <c r="D23">
        <v>1</v>
      </c>
      <c r="E23">
        <v>2023</v>
      </c>
      <c r="F23" t="s">
        <v>245</v>
      </c>
    </row>
    <row r="24" spans="1:6" x14ac:dyDescent="0.25">
      <c r="A24">
        <v>10</v>
      </c>
      <c r="B24">
        <v>1052</v>
      </c>
      <c r="C24" t="s">
        <v>608</v>
      </c>
      <c r="D24">
        <v>0</v>
      </c>
      <c r="E24">
        <v>2023</v>
      </c>
      <c r="F24" t="s">
        <v>245</v>
      </c>
    </row>
    <row r="25" spans="1:6" x14ac:dyDescent="0.25">
      <c r="A25">
        <v>10</v>
      </c>
      <c r="B25">
        <v>1053</v>
      </c>
      <c r="C25" t="s">
        <v>609</v>
      </c>
      <c r="D25">
        <v>1</v>
      </c>
      <c r="E25">
        <v>2023</v>
      </c>
      <c r="F25" t="s">
        <v>245</v>
      </c>
    </row>
    <row r="26" spans="1:6" x14ac:dyDescent="0.25">
      <c r="A26">
        <v>10</v>
      </c>
      <c r="B26">
        <v>1054</v>
      </c>
      <c r="C26" t="s">
        <v>610</v>
      </c>
      <c r="D26">
        <v>0</v>
      </c>
      <c r="E26">
        <v>2023</v>
      </c>
      <c r="F26" t="s">
        <v>245</v>
      </c>
    </row>
    <row r="27" spans="1:6" x14ac:dyDescent="0.25">
      <c r="A27">
        <v>11</v>
      </c>
      <c r="B27">
        <v>1001</v>
      </c>
      <c r="C27" t="s">
        <v>611</v>
      </c>
      <c r="D27">
        <v>1.25</v>
      </c>
      <c r="E27">
        <v>2023</v>
      </c>
      <c r="F27" t="s">
        <v>245</v>
      </c>
    </row>
    <row r="28" spans="1:6" x14ac:dyDescent="0.25">
      <c r="A28">
        <v>11</v>
      </c>
      <c r="B28">
        <v>1002</v>
      </c>
      <c r="C28" t="s">
        <v>612</v>
      </c>
      <c r="D28">
        <v>1.25</v>
      </c>
      <c r="E28">
        <v>2023</v>
      </c>
      <c r="F28" t="s">
        <v>245</v>
      </c>
    </row>
    <row r="29" spans="1:6" x14ac:dyDescent="0.25">
      <c r="A29">
        <v>11</v>
      </c>
      <c r="B29">
        <v>1003</v>
      </c>
      <c r="C29" t="s">
        <v>613</v>
      </c>
      <c r="D29">
        <v>1.1499999999999999</v>
      </c>
      <c r="E29">
        <v>2023</v>
      </c>
      <c r="F29" t="s">
        <v>245</v>
      </c>
    </row>
    <row r="30" spans="1:6" x14ac:dyDescent="0.25">
      <c r="A30">
        <v>11</v>
      </c>
      <c r="B30">
        <v>1004</v>
      </c>
      <c r="C30" t="s">
        <v>614</v>
      </c>
      <c r="D30">
        <v>1.1499999999999999</v>
      </c>
      <c r="E30">
        <v>2023</v>
      </c>
      <c r="F30" t="s">
        <v>245</v>
      </c>
    </row>
    <row r="31" spans="1:6" x14ac:dyDescent="0.25">
      <c r="A31">
        <v>11</v>
      </c>
      <c r="B31">
        <v>1005</v>
      </c>
      <c r="C31" t="s">
        <v>615</v>
      </c>
      <c r="D31">
        <v>0</v>
      </c>
      <c r="E31">
        <v>2023</v>
      </c>
      <c r="F31" t="s">
        <v>245</v>
      </c>
    </row>
    <row r="32" spans="1:6" x14ac:dyDescent="0.25">
      <c r="A32">
        <v>11</v>
      </c>
      <c r="B32">
        <v>1006</v>
      </c>
      <c r="C32" t="s">
        <v>616</v>
      </c>
      <c r="D32">
        <v>0</v>
      </c>
      <c r="E32">
        <v>2023</v>
      </c>
      <c r="F32" t="s">
        <v>245</v>
      </c>
    </row>
    <row r="33" spans="1:6" x14ac:dyDescent="0.25">
      <c r="A33">
        <v>11</v>
      </c>
      <c r="B33">
        <v>1007</v>
      </c>
      <c r="C33" t="s">
        <v>617</v>
      </c>
      <c r="D33">
        <v>0</v>
      </c>
      <c r="E33">
        <v>2023</v>
      </c>
      <c r="F33" t="s">
        <v>245</v>
      </c>
    </row>
    <row r="34" spans="1:6" x14ac:dyDescent="0.25">
      <c r="A34">
        <v>11</v>
      </c>
      <c r="B34">
        <v>1008</v>
      </c>
      <c r="C34" t="s">
        <v>618</v>
      </c>
      <c r="D34">
        <v>1.25</v>
      </c>
      <c r="E34">
        <v>2023</v>
      </c>
      <c r="F34" t="s">
        <v>245</v>
      </c>
    </row>
    <row r="35" spans="1:6" x14ac:dyDescent="0.25">
      <c r="A35">
        <v>11</v>
      </c>
      <c r="B35">
        <v>1009</v>
      </c>
      <c r="C35" t="s">
        <v>619</v>
      </c>
      <c r="D35">
        <v>1.25</v>
      </c>
      <c r="E35">
        <v>2023</v>
      </c>
      <c r="F35" t="s">
        <v>245</v>
      </c>
    </row>
    <row r="36" spans="1:6" x14ac:dyDescent="0.25">
      <c r="A36">
        <v>11</v>
      </c>
      <c r="B36">
        <v>1010</v>
      </c>
      <c r="C36" t="s">
        <v>620</v>
      </c>
      <c r="D36">
        <v>1</v>
      </c>
      <c r="E36">
        <v>2023</v>
      </c>
      <c r="F36" t="s">
        <v>245</v>
      </c>
    </row>
    <row r="37" spans="1:6" x14ac:dyDescent="0.25">
      <c r="A37">
        <v>11</v>
      </c>
      <c r="B37">
        <v>1011</v>
      </c>
      <c r="C37" t="s">
        <v>621</v>
      </c>
      <c r="D37">
        <v>1</v>
      </c>
      <c r="E37">
        <v>2023</v>
      </c>
      <c r="F37" t="s">
        <v>245</v>
      </c>
    </row>
    <row r="38" spans="1:6" x14ac:dyDescent="0.25">
      <c r="A38">
        <v>11</v>
      </c>
      <c r="B38">
        <v>1058</v>
      </c>
      <c r="C38" t="s">
        <v>622</v>
      </c>
      <c r="D38">
        <v>0</v>
      </c>
      <c r="E38">
        <v>2023</v>
      </c>
      <c r="F38" t="s">
        <v>245</v>
      </c>
    </row>
    <row r="39" spans="1:6" x14ac:dyDescent="0.25">
      <c r="A39">
        <v>11</v>
      </c>
      <c r="B39">
        <v>1012</v>
      </c>
      <c r="C39" t="s">
        <v>623</v>
      </c>
      <c r="D39">
        <v>0</v>
      </c>
      <c r="E39">
        <v>2023</v>
      </c>
      <c r="F39" t="s">
        <v>245</v>
      </c>
    </row>
    <row r="40" spans="1:6" x14ac:dyDescent="0.25">
      <c r="A40">
        <v>11</v>
      </c>
      <c r="B40">
        <v>1013</v>
      </c>
      <c r="C40" t="s">
        <v>624</v>
      </c>
      <c r="D40">
        <v>0</v>
      </c>
      <c r="E40">
        <v>2023</v>
      </c>
      <c r="F40" t="s">
        <v>245</v>
      </c>
    </row>
    <row r="41" spans="1:6" x14ac:dyDescent="0.25">
      <c r="A41">
        <v>11</v>
      </c>
      <c r="B41">
        <v>1014</v>
      </c>
      <c r="C41" t="s">
        <v>625</v>
      </c>
      <c r="D41">
        <v>0</v>
      </c>
      <c r="E41">
        <v>2023</v>
      </c>
      <c r="F41" t="s">
        <v>245</v>
      </c>
    </row>
    <row r="42" spans="1:6" x14ac:dyDescent="0.25">
      <c r="A42">
        <v>11</v>
      </c>
      <c r="B42">
        <v>1015</v>
      </c>
      <c r="C42" t="s">
        <v>626</v>
      </c>
      <c r="D42">
        <v>1.25</v>
      </c>
      <c r="E42">
        <v>2023</v>
      </c>
      <c r="F42" t="s">
        <v>245</v>
      </c>
    </row>
    <row r="43" spans="1:6" x14ac:dyDescent="0.25">
      <c r="A43">
        <v>11</v>
      </c>
      <c r="B43">
        <v>1016</v>
      </c>
      <c r="C43" t="s">
        <v>627</v>
      </c>
      <c r="D43">
        <v>1</v>
      </c>
      <c r="E43">
        <v>2023</v>
      </c>
      <c r="F43" t="s">
        <v>245</v>
      </c>
    </row>
    <row r="44" spans="1:6" x14ac:dyDescent="0.25">
      <c r="A44">
        <v>11</v>
      </c>
      <c r="B44">
        <v>1061</v>
      </c>
      <c r="C44" t="s">
        <v>628</v>
      </c>
      <c r="D44">
        <v>1</v>
      </c>
      <c r="E44">
        <v>2023</v>
      </c>
      <c r="F44" t="s">
        <v>245</v>
      </c>
    </row>
    <row r="45" spans="1:6" x14ac:dyDescent="0.25">
      <c r="A45">
        <v>11</v>
      </c>
      <c r="B45">
        <v>1017</v>
      </c>
      <c r="C45" t="s">
        <v>629</v>
      </c>
      <c r="D45">
        <v>1.1499999999999999</v>
      </c>
      <c r="E45">
        <v>2023</v>
      </c>
      <c r="F45" t="s">
        <v>245</v>
      </c>
    </row>
    <row r="46" spans="1:6" x14ac:dyDescent="0.25">
      <c r="A46">
        <v>11</v>
      </c>
      <c r="B46">
        <v>1018</v>
      </c>
      <c r="C46" t="s">
        <v>630</v>
      </c>
      <c r="D46">
        <v>1</v>
      </c>
      <c r="E46">
        <v>2023</v>
      </c>
      <c r="F46" t="s">
        <v>245</v>
      </c>
    </row>
    <row r="47" spans="1:6" x14ac:dyDescent="0.25">
      <c r="A47">
        <v>11</v>
      </c>
      <c r="B47">
        <v>1019</v>
      </c>
      <c r="C47" t="s">
        <v>631</v>
      </c>
      <c r="D47">
        <v>1</v>
      </c>
      <c r="E47">
        <v>2023</v>
      </c>
      <c r="F47" t="s">
        <v>245</v>
      </c>
    </row>
    <row r="48" spans="1:6" x14ac:dyDescent="0.25">
      <c r="A48">
        <v>11</v>
      </c>
      <c r="B48">
        <v>1059</v>
      </c>
      <c r="C48" t="s">
        <v>632</v>
      </c>
      <c r="D48">
        <v>1</v>
      </c>
      <c r="E48">
        <v>2023</v>
      </c>
      <c r="F48" t="s">
        <v>245</v>
      </c>
    </row>
    <row r="49" spans="1:6" x14ac:dyDescent="0.25">
      <c r="A49">
        <v>11</v>
      </c>
      <c r="B49">
        <v>1020</v>
      </c>
      <c r="C49" t="s">
        <v>633</v>
      </c>
      <c r="D49">
        <v>0</v>
      </c>
      <c r="E49">
        <v>2023</v>
      </c>
      <c r="F49" t="s">
        <v>245</v>
      </c>
    </row>
    <row r="50" spans="1:6" x14ac:dyDescent="0.25">
      <c r="A50">
        <v>11</v>
      </c>
      <c r="B50">
        <v>1021</v>
      </c>
      <c r="C50" t="s">
        <v>634</v>
      </c>
      <c r="D50">
        <v>0</v>
      </c>
      <c r="E50">
        <v>2023</v>
      </c>
      <c r="F50" t="s">
        <v>245</v>
      </c>
    </row>
    <row r="51" spans="1:6" x14ac:dyDescent="0.25">
      <c r="A51">
        <v>11</v>
      </c>
      <c r="B51">
        <v>1022</v>
      </c>
      <c r="C51" t="s">
        <v>635</v>
      </c>
      <c r="D51">
        <v>1.25</v>
      </c>
      <c r="E51">
        <v>2023</v>
      </c>
      <c r="F51" t="s">
        <v>245</v>
      </c>
    </row>
    <row r="52" spans="1:6" x14ac:dyDescent="0.25">
      <c r="A52">
        <v>11</v>
      </c>
      <c r="B52">
        <v>1023</v>
      </c>
      <c r="C52" t="s">
        <v>636</v>
      </c>
      <c r="D52">
        <v>1.25</v>
      </c>
      <c r="E52">
        <v>2023</v>
      </c>
      <c r="F52" t="s">
        <v>245</v>
      </c>
    </row>
    <row r="53" spans="1:6" x14ac:dyDescent="0.25">
      <c r="A53">
        <v>11</v>
      </c>
      <c r="B53">
        <v>1024</v>
      </c>
      <c r="C53" t="s">
        <v>637</v>
      </c>
      <c r="D53">
        <v>1</v>
      </c>
      <c r="E53">
        <v>2023</v>
      </c>
      <c r="F53" t="s">
        <v>245</v>
      </c>
    </row>
    <row r="54" spans="1:6" x14ac:dyDescent="0.25">
      <c r="A54">
        <v>11</v>
      </c>
      <c r="B54">
        <v>1025</v>
      </c>
      <c r="C54" t="s">
        <v>638</v>
      </c>
      <c r="D54">
        <v>1</v>
      </c>
      <c r="E54">
        <v>2023</v>
      </c>
      <c r="F54" t="s">
        <v>245</v>
      </c>
    </row>
    <row r="55" spans="1:6" x14ac:dyDescent="0.25">
      <c r="A55">
        <v>11</v>
      </c>
      <c r="B55">
        <v>1026</v>
      </c>
      <c r="C55" t="s">
        <v>639</v>
      </c>
      <c r="D55">
        <v>0</v>
      </c>
      <c r="E55">
        <v>2023</v>
      </c>
      <c r="F55" t="s">
        <v>245</v>
      </c>
    </row>
    <row r="56" spans="1:6" x14ac:dyDescent="0.25">
      <c r="A56">
        <v>11</v>
      </c>
      <c r="B56">
        <v>1027</v>
      </c>
      <c r="C56" t="s">
        <v>640</v>
      </c>
      <c r="D56">
        <v>0</v>
      </c>
      <c r="E56">
        <v>2023</v>
      </c>
      <c r="F56" t="s">
        <v>245</v>
      </c>
    </row>
    <row r="57" spans="1:6" x14ac:dyDescent="0.25">
      <c r="A57">
        <v>11</v>
      </c>
      <c r="B57">
        <v>1028</v>
      </c>
      <c r="C57" t="s">
        <v>641</v>
      </c>
      <c r="D57">
        <v>1</v>
      </c>
      <c r="E57">
        <v>2023</v>
      </c>
      <c r="F57" t="s">
        <v>245</v>
      </c>
    </row>
    <row r="58" spans="1:6" x14ac:dyDescent="0.25">
      <c r="A58">
        <v>11</v>
      </c>
      <c r="B58">
        <v>1029</v>
      </c>
      <c r="C58" t="s">
        <v>642</v>
      </c>
      <c r="D58">
        <v>1</v>
      </c>
      <c r="E58">
        <v>2023</v>
      </c>
      <c r="F58" t="s">
        <v>245</v>
      </c>
    </row>
    <row r="59" spans="1:6" x14ac:dyDescent="0.25">
      <c r="A59">
        <v>11</v>
      </c>
      <c r="B59">
        <v>1030</v>
      </c>
      <c r="C59" t="s">
        <v>643</v>
      </c>
      <c r="D59">
        <v>1.25</v>
      </c>
      <c r="E59">
        <v>2023</v>
      </c>
      <c r="F59" t="s">
        <v>245</v>
      </c>
    </row>
    <row r="60" spans="1:6" x14ac:dyDescent="0.25">
      <c r="A60">
        <v>11</v>
      </c>
      <c r="B60">
        <v>1060</v>
      </c>
      <c r="C60" t="s">
        <v>644</v>
      </c>
      <c r="D60">
        <v>1.25</v>
      </c>
      <c r="E60">
        <v>2023</v>
      </c>
      <c r="F60" t="s">
        <v>245</v>
      </c>
    </row>
    <row r="61" spans="1:6" x14ac:dyDescent="0.25">
      <c r="A61">
        <v>11</v>
      </c>
      <c r="B61">
        <v>1031</v>
      </c>
      <c r="C61" t="s">
        <v>645</v>
      </c>
      <c r="D61">
        <v>0</v>
      </c>
      <c r="E61">
        <v>2023</v>
      </c>
      <c r="F61" t="s">
        <v>245</v>
      </c>
    </row>
    <row r="62" spans="1:6" x14ac:dyDescent="0.25">
      <c r="A62">
        <v>11</v>
      </c>
      <c r="B62">
        <v>1032</v>
      </c>
      <c r="C62" t="s">
        <v>646</v>
      </c>
      <c r="D62">
        <v>1</v>
      </c>
      <c r="E62">
        <v>2023</v>
      </c>
      <c r="F62" t="s">
        <v>245</v>
      </c>
    </row>
    <row r="63" spans="1:6" x14ac:dyDescent="0.25">
      <c r="A63">
        <v>11</v>
      </c>
      <c r="B63">
        <v>1033</v>
      </c>
      <c r="C63" t="s">
        <v>647</v>
      </c>
      <c r="D63">
        <v>0</v>
      </c>
      <c r="E63">
        <v>2023</v>
      </c>
      <c r="F63" t="s">
        <v>245</v>
      </c>
    </row>
    <row r="64" spans="1:6" x14ac:dyDescent="0.25">
      <c r="A64">
        <v>11</v>
      </c>
      <c r="B64">
        <v>1062</v>
      </c>
      <c r="C64" t="s">
        <v>648</v>
      </c>
      <c r="D64">
        <v>0</v>
      </c>
      <c r="E64">
        <v>2023</v>
      </c>
      <c r="F64" t="s">
        <v>245</v>
      </c>
    </row>
    <row r="65" spans="1:6" x14ac:dyDescent="0.25">
      <c r="A65">
        <v>11</v>
      </c>
      <c r="B65">
        <v>1037</v>
      </c>
      <c r="C65" t="s">
        <v>649</v>
      </c>
      <c r="D65">
        <v>1</v>
      </c>
      <c r="E65">
        <v>2023</v>
      </c>
      <c r="F65" t="s">
        <v>245</v>
      </c>
    </row>
    <row r="66" spans="1:6" x14ac:dyDescent="0.25">
      <c r="A66">
        <v>11</v>
      </c>
      <c r="B66">
        <v>1038</v>
      </c>
      <c r="C66" t="s">
        <v>650</v>
      </c>
      <c r="D66">
        <v>1</v>
      </c>
      <c r="E66">
        <v>2023</v>
      </c>
      <c r="F66" t="s">
        <v>245</v>
      </c>
    </row>
    <row r="67" spans="1:6" x14ac:dyDescent="0.25">
      <c r="A67">
        <v>11</v>
      </c>
      <c r="B67">
        <v>1039</v>
      </c>
      <c r="C67" t="s">
        <v>651</v>
      </c>
      <c r="D67">
        <v>1</v>
      </c>
      <c r="E67">
        <v>2023</v>
      </c>
      <c r="F67" t="s">
        <v>245</v>
      </c>
    </row>
    <row r="68" spans="1:6" x14ac:dyDescent="0.25">
      <c r="A68">
        <v>11</v>
      </c>
      <c r="B68">
        <v>1040</v>
      </c>
      <c r="C68" t="s">
        <v>652</v>
      </c>
      <c r="D68">
        <v>1</v>
      </c>
      <c r="E68">
        <v>2023</v>
      </c>
      <c r="F68" t="s">
        <v>245</v>
      </c>
    </row>
    <row r="69" spans="1:6" x14ac:dyDescent="0.25">
      <c r="A69">
        <v>11</v>
      </c>
      <c r="B69">
        <v>1041</v>
      </c>
      <c r="C69" t="s">
        <v>653</v>
      </c>
      <c r="D69">
        <v>1</v>
      </c>
      <c r="E69">
        <v>2023</v>
      </c>
      <c r="F69" t="s">
        <v>245</v>
      </c>
    </row>
    <row r="70" spans="1:6" x14ac:dyDescent="0.25">
      <c r="A70">
        <v>11</v>
      </c>
      <c r="B70">
        <v>1063</v>
      </c>
      <c r="C70" t="s">
        <v>654</v>
      </c>
      <c r="D70">
        <v>0</v>
      </c>
      <c r="E70">
        <v>2023</v>
      </c>
      <c r="F70" t="s">
        <v>245</v>
      </c>
    </row>
    <row r="71" spans="1:6" x14ac:dyDescent="0.25">
      <c r="A71">
        <v>11</v>
      </c>
      <c r="B71">
        <v>1042</v>
      </c>
      <c r="C71" t="s">
        <v>655</v>
      </c>
      <c r="D71">
        <v>1</v>
      </c>
      <c r="E71">
        <v>2023</v>
      </c>
      <c r="F71" t="s">
        <v>245</v>
      </c>
    </row>
    <row r="72" spans="1:6" x14ac:dyDescent="0.25">
      <c r="A72">
        <v>11</v>
      </c>
      <c r="B72">
        <v>1043</v>
      </c>
      <c r="C72" t="s">
        <v>656</v>
      </c>
      <c r="D72">
        <v>1</v>
      </c>
      <c r="E72">
        <v>2023</v>
      </c>
      <c r="F72" t="s">
        <v>245</v>
      </c>
    </row>
    <row r="73" spans="1:6" x14ac:dyDescent="0.25">
      <c r="A73">
        <v>11</v>
      </c>
      <c r="B73">
        <v>1064</v>
      </c>
      <c r="C73" t="s">
        <v>657</v>
      </c>
      <c r="D73">
        <v>1</v>
      </c>
      <c r="E73">
        <v>2023</v>
      </c>
      <c r="F73" t="s">
        <v>245</v>
      </c>
    </row>
    <row r="74" spans="1:6" x14ac:dyDescent="0.25">
      <c r="A74">
        <v>11</v>
      </c>
      <c r="B74">
        <v>1044</v>
      </c>
      <c r="C74" t="s">
        <v>658</v>
      </c>
      <c r="D74">
        <v>1.1499999999999999</v>
      </c>
      <c r="E74">
        <v>2023</v>
      </c>
      <c r="F74" t="s">
        <v>245</v>
      </c>
    </row>
    <row r="75" spans="1:6" x14ac:dyDescent="0.25">
      <c r="A75">
        <v>11</v>
      </c>
      <c r="B75">
        <v>1045</v>
      </c>
      <c r="C75" t="s">
        <v>659</v>
      </c>
      <c r="D75">
        <v>1</v>
      </c>
      <c r="E75">
        <v>2023</v>
      </c>
      <c r="F75" t="s">
        <v>245</v>
      </c>
    </row>
    <row r="76" spans="1:6" x14ac:dyDescent="0.25">
      <c r="A76">
        <v>11</v>
      </c>
      <c r="B76">
        <v>1046</v>
      </c>
      <c r="C76" t="s">
        <v>660</v>
      </c>
      <c r="D76">
        <v>1</v>
      </c>
      <c r="E76">
        <v>2023</v>
      </c>
      <c r="F76" t="s">
        <v>245</v>
      </c>
    </row>
    <row r="77" spans="1:6" x14ac:dyDescent="0.25">
      <c r="A77">
        <v>11</v>
      </c>
      <c r="B77">
        <v>1047</v>
      </c>
      <c r="C77" t="s">
        <v>661</v>
      </c>
      <c r="D77">
        <v>0</v>
      </c>
      <c r="E77">
        <v>2023</v>
      </c>
      <c r="F77" t="s">
        <v>245</v>
      </c>
    </row>
    <row r="78" spans="1:6" x14ac:dyDescent="0.25">
      <c r="A78">
        <v>11</v>
      </c>
      <c r="B78">
        <v>1048</v>
      </c>
      <c r="C78" t="s">
        <v>662</v>
      </c>
      <c r="D78">
        <v>0</v>
      </c>
      <c r="E78">
        <v>2023</v>
      </c>
      <c r="F78" t="s">
        <v>245</v>
      </c>
    </row>
    <row r="79" spans="1:6" x14ac:dyDescent="0.25">
      <c r="A79">
        <v>11</v>
      </c>
      <c r="B79">
        <v>1049</v>
      </c>
      <c r="C79" t="s">
        <v>663</v>
      </c>
      <c r="D79">
        <v>1</v>
      </c>
      <c r="E79">
        <v>2023</v>
      </c>
      <c r="F79" t="s">
        <v>245</v>
      </c>
    </row>
    <row r="80" spans="1:6" x14ac:dyDescent="0.25">
      <c r="A80">
        <v>11</v>
      </c>
      <c r="B80">
        <v>1050</v>
      </c>
      <c r="C80" t="s">
        <v>664</v>
      </c>
      <c r="D80">
        <v>1</v>
      </c>
      <c r="E80">
        <v>2023</v>
      </c>
      <c r="F80" t="s">
        <v>245</v>
      </c>
    </row>
    <row r="81" spans="1:6" x14ac:dyDescent="0.25">
      <c r="A81">
        <v>11</v>
      </c>
      <c r="B81">
        <v>1051</v>
      </c>
      <c r="C81" t="s">
        <v>665</v>
      </c>
      <c r="D81">
        <v>1</v>
      </c>
      <c r="E81">
        <v>2023</v>
      </c>
      <c r="F81" t="s">
        <v>245</v>
      </c>
    </row>
    <row r="82" spans="1:6" x14ac:dyDescent="0.25">
      <c r="A82">
        <v>11</v>
      </c>
      <c r="B82">
        <v>1052</v>
      </c>
      <c r="C82" t="s">
        <v>666</v>
      </c>
      <c r="D82">
        <v>0</v>
      </c>
      <c r="E82">
        <v>2023</v>
      </c>
      <c r="F82" t="s">
        <v>245</v>
      </c>
    </row>
    <row r="83" spans="1:6" x14ac:dyDescent="0.25">
      <c r="A83">
        <v>11</v>
      </c>
      <c r="B83">
        <v>1053</v>
      </c>
      <c r="C83" t="s">
        <v>667</v>
      </c>
      <c r="D83">
        <v>1</v>
      </c>
      <c r="E83">
        <v>2023</v>
      </c>
      <c r="F83" t="s">
        <v>245</v>
      </c>
    </row>
    <row r="84" spans="1:6" x14ac:dyDescent="0.25">
      <c r="A84">
        <v>11</v>
      </c>
      <c r="B84">
        <v>1054</v>
      </c>
      <c r="C84" t="s">
        <v>668</v>
      </c>
      <c r="D84">
        <v>0</v>
      </c>
      <c r="E84">
        <v>2023</v>
      </c>
      <c r="F84" t="s">
        <v>245</v>
      </c>
    </row>
    <row r="85" spans="1:6" x14ac:dyDescent="0.25">
      <c r="A85">
        <v>12</v>
      </c>
      <c r="B85">
        <v>1001</v>
      </c>
      <c r="C85" t="s">
        <v>669</v>
      </c>
      <c r="D85">
        <v>1.05</v>
      </c>
      <c r="E85">
        <v>2023</v>
      </c>
      <c r="F85" t="s">
        <v>245</v>
      </c>
    </row>
    <row r="86" spans="1:6" x14ac:dyDescent="0.25">
      <c r="A86">
        <v>12</v>
      </c>
      <c r="B86">
        <v>1002</v>
      </c>
      <c r="C86" t="s">
        <v>670</v>
      </c>
      <c r="D86">
        <v>1.25</v>
      </c>
      <c r="E86">
        <v>2023</v>
      </c>
      <c r="F86" t="s">
        <v>245</v>
      </c>
    </row>
    <row r="87" spans="1:6" x14ac:dyDescent="0.25">
      <c r="A87">
        <v>12</v>
      </c>
      <c r="B87">
        <v>1003</v>
      </c>
      <c r="C87" t="s">
        <v>671</v>
      </c>
      <c r="D87">
        <v>1.1499999999999999</v>
      </c>
      <c r="E87">
        <v>2023</v>
      </c>
      <c r="F87" t="s">
        <v>245</v>
      </c>
    </row>
    <row r="88" spans="1:6" x14ac:dyDescent="0.25">
      <c r="A88">
        <v>12</v>
      </c>
      <c r="B88">
        <v>1004</v>
      </c>
      <c r="C88" t="s">
        <v>672</v>
      </c>
      <c r="D88">
        <v>1.25</v>
      </c>
      <c r="E88">
        <v>2023</v>
      </c>
      <c r="F88" t="s">
        <v>245</v>
      </c>
    </row>
    <row r="89" spans="1:6" x14ac:dyDescent="0.25">
      <c r="A89">
        <v>12</v>
      </c>
      <c r="B89">
        <v>1005</v>
      </c>
      <c r="C89" t="s">
        <v>673</v>
      </c>
      <c r="D89">
        <v>0</v>
      </c>
      <c r="E89">
        <v>2023</v>
      </c>
      <c r="F89" t="s">
        <v>245</v>
      </c>
    </row>
    <row r="90" spans="1:6" x14ac:dyDescent="0.25">
      <c r="A90">
        <v>12</v>
      </c>
      <c r="B90">
        <v>1006</v>
      </c>
      <c r="C90" t="s">
        <v>674</v>
      </c>
      <c r="D90">
        <v>0</v>
      </c>
      <c r="E90">
        <v>2023</v>
      </c>
      <c r="F90" t="s">
        <v>245</v>
      </c>
    </row>
    <row r="91" spans="1:6" x14ac:dyDescent="0.25">
      <c r="A91">
        <v>12</v>
      </c>
      <c r="B91">
        <v>1007</v>
      </c>
      <c r="C91" t="s">
        <v>675</v>
      </c>
      <c r="D91">
        <v>0</v>
      </c>
      <c r="E91">
        <v>2023</v>
      </c>
      <c r="F91" t="s">
        <v>245</v>
      </c>
    </row>
    <row r="92" spans="1:6" x14ac:dyDescent="0.25">
      <c r="A92">
        <v>12</v>
      </c>
      <c r="B92">
        <v>1008</v>
      </c>
      <c r="C92" t="s">
        <v>676</v>
      </c>
      <c r="D92">
        <v>0</v>
      </c>
      <c r="E92">
        <v>2023</v>
      </c>
      <c r="F92" t="s">
        <v>245</v>
      </c>
    </row>
    <row r="93" spans="1:6" x14ac:dyDescent="0.25">
      <c r="A93">
        <v>12</v>
      </c>
      <c r="B93">
        <v>1009</v>
      </c>
      <c r="C93" t="s">
        <v>677</v>
      </c>
      <c r="D93">
        <v>1.25</v>
      </c>
      <c r="E93">
        <v>2023</v>
      </c>
      <c r="F93" t="s">
        <v>245</v>
      </c>
    </row>
    <row r="94" spans="1:6" x14ac:dyDescent="0.25">
      <c r="A94">
        <v>12</v>
      </c>
      <c r="B94">
        <v>1010</v>
      </c>
      <c r="C94" t="s">
        <v>678</v>
      </c>
      <c r="D94">
        <v>1.25</v>
      </c>
      <c r="E94">
        <v>2023</v>
      </c>
      <c r="F94" t="s">
        <v>245</v>
      </c>
    </row>
    <row r="95" spans="1:6" x14ac:dyDescent="0.25">
      <c r="A95">
        <v>12</v>
      </c>
      <c r="B95">
        <v>1011</v>
      </c>
      <c r="C95" t="s">
        <v>679</v>
      </c>
      <c r="D95">
        <v>0</v>
      </c>
      <c r="E95">
        <v>2023</v>
      </c>
      <c r="F95" t="s">
        <v>245</v>
      </c>
    </row>
    <row r="96" spans="1:6" x14ac:dyDescent="0.25">
      <c r="A96">
        <v>12</v>
      </c>
      <c r="B96">
        <v>1058</v>
      </c>
      <c r="C96" t="s">
        <v>680</v>
      </c>
      <c r="D96">
        <v>0</v>
      </c>
      <c r="E96">
        <v>2023</v>
      </c>
      <c r="F96" t="s">
        <v>245</v>
      </c>
    </row>
    <row r="97" spans="1:6" x14ac:dyDescent="0.25">
      <c r="A97">
        <v>12</v>
      </c>
      <c r="B97">
        <v>1012</v>
      </c>
      <c r="C97" t="s">
        <v>681</v>
      </c>
      <c r="D97">
        <v>0</v>
      </c>
      <c r="E97">
        <v>2023</v>
      </c>
      <c r="F97" t="s">
        <v>245</v>
      </c>
    </row>
    <row r="98" spans="1:6" x14ac:dyDescent="0.25">
      <c r="A98">
        <v>12</v>
      </c>
      <c r="B98">
        <v>1013</v>
      </c>
      <c r="C98" t="s">
        <v>682</v>
      </c>
      <c r="D98">
        <v>0</v>
      </c>
      <c r="E98">
        <v>2023</v>
      </c>
      <c r="F98" t="s">
        <v>245</v>
      </c>
    </row>
    <row r="99" spans="1:6" x14ac:dyDescent="0.25">
      <c r="A99">
        <v>12</v>
      </c>
      <c r="B99">
        <v>1014</v>
      </c>
      <c r="C99" t="s">
        <v>683</v>
      </c>
      <c r="D99">
        <v>0</v>
      </c>
      <c r="E99">
        <v>2023</v>
      </c>
      <c r="F99" t="s">
        <v>245</v>
      </c>
    </row>
    <row r="100" spans="1:6" x14ac:dyDescent="0.25">
      <c r="A100">
        <v>12</v>
      </c>
      <c r="B100">
        <v>1015</v>
      </c>
      <c r="C100" t="s">
        <v>684</v>
      </c>
      <c r="D100">
        <v>1.1499999999999999</v>
      </c>
      <c r="E100">
        <v>2023</v>
      </c>
      <c r="F100" t="s">
        <v>245</v>
      </c>
    </row>
    <row r="101" spans="1:6" x14ac:dyDescent="0.25">
      <c r="A101">
        <v>12</v>
      </c>
      <c r="B101">
        <v>1016</v>
      </c>
      <c r="C101" t="s">
        <v>685</v>
      </c>
      <c r="D101">
        <v>1</v>
      </c>
      <c r="E101">
        <v>2023</v>
      </c>
      <c r="F101" t="s">
        <v>245</v>
      </c>
    </row>
    <row r="102" spans="1:6" x14ac:dyDescent="0.25">
      <c r="A102">
        <v>12</v>
      </c>
      <c r="B102">
        <v>1061</v>
      </c>
      <c r="C102" t="s">
        <v>686</v>
      </c>
      <c r="D102">
        <v>1</v>
      </c>
      <c r="E102">
        <v>2023</v>
      </c>
      <c r="F102" t="s">
        <v>245</v>
      </c>
    </row>
    <row r="103" spans="1:6" x14ac:dyDescent="0.25">
      <c r="A103">
        <v>12</v>
      </c>
      <c r="B103">
        <v>1017</v>
      </c>
      <c r="C103" t="s">
        <v>687</v>
      </c>
      <c r="D103">
        <v>1.1499999999999999</v>
      </c>
      <c r="E103">
        <v>2023</v>
      </c>
      <c r="F103" t="s">
        <v>245</v>
      </c>
    </row>
    <row r="104" spans="1:6" x14ac:dyDescent="0.25">
      <c r="A104">
        <v>12</v>
      </c>
      <c r="B104">
        <v>1018</v>
      </c>
      <c r="C104" t="s">
        <v>688</v>
      </c>
      <c r="D104">
        <v>1.05</v>
      </c>
      <c r="E104">
        <v>2023</v>
      </c>
      <c r="F104" t="s">
        <v>245</v>
      </c>
    </row>
    <row r="105" spans="1:6" x14ac:dyDescent="0.25">
      <c r="A105">
        <v>12</v>
      </c>
      <c r="B105">
        <v>1019</v>
      </c>
      <c r="C105" t="s">
        <v>689</v>
      </c>
      <c r="D105">
        <v>1</v>
      </c>
      <c r="E105">
        <v>2023</v>
      </c>
      <c r="F105" t="s">
        <v>245</v>
      </c>
    </row>
    <row r="106" spans="1:6" x14ac:dyDescent="0.25">
      <c r="A106">
        <v>12</v>
      </c>
      <c r="B106">
        <v>1059</v>
      </c>
      <c r="C106" t="s">
        <v>690</v>
      </c>
      <c r="D106">
        <v>1</v>
      </c>
      <c r="E106">
        <v>2023</v>
      </c>
      <c r="F106" t="s">
        <v>245</v>
      </c>
    </row>
    <row r="107" spans="1:6" x14ac:dyDescent="0.25">
      <c r="A107">
        <v>12</v>
      </c>
      <c r="B107">
        <v>1020</v>
      </c>
      <c r="C107" t="s">
        <v>691</v>
      </c>
      <c r="D107">
        <v>1.1499999999999999</v>
      </c>
      <c r="E107">
        <v>2023</v>
      </c>
      <c r="F107" t="s">
        <v>245</v>
      </c>
    </row>
    <row r="108" spans="1:6" x14ac:dyDescent="0.25">
      <c r="A108">
        <v>12</v>
      </c>
      <c r="B108">
        <v>1021</v>
      </c>
      <c r="C108" t="s">
        <v>692</v>
      </c>
      <c r="D108">
        <v>1.25</v>
      </c>
      <c r="E108">
        <v>2023</v>
      </c>
      <c r="F108" t="s">
        <v>245</v>
      </c>
    </row>
    <row r="109" spans="1:6" x14ac:dyDescent="0.25">
      <c r="A109">
        <v>12</v>
      </c>
      <c r="B109">
        <v>1022</v>
      </c>
      <c r="C109" t="s">
        <v>693</v>
      </c>
      <c r="D109">
        <v>1.25</v>
      </c>
      <c r="E109">
        <v>2023</v>
      </c>
      <c r="F109" t="s">
        <v>245</v>
      </c>
    </row>
    <row r="110" spans="1:6" x14ac:dyDescent="0.25">
      <c r="A110">
        <v>12</v>
      </c>
      <c r="B110">
        <v>1023</v>
      </c>
      <c r="C110" t="s">
        <v>694</v>
      </c>
      <c r="D110">
        <v>1.25</v>
      </c>
      <c r="E110">
        <v>2023</v>
      </c>
      <c r="F110" t="s">
        <v>245</v>
      </c>
    </row>
    <row r="111" spans="1:6" x14ac:dyDescent="0.25">
      <c r="A111">
        <v>12</v>
      </c>
      <c r="B111">
        <v>1024</v>
      </c>
      <c r="C111" t="s">
        <v>695</v>
      </c>
      <c r="D111">
        <v>1</v>
      </c>
      <c r="E111">
        <v>2023</v>
      </c>
      <c r="F111" t="s">
        <v>245</v>
      </c>
    </row>
    <row r="112" spans="1:6" x14ac:dyDescent="0.25">
      <c r="A112">
        <v>12</v>
      </c>
      <c r="B112">
        <v>1025</v>
      </c>
      <c r="C112" t="s">
        <v>696</v>
      </c>
      <c r="D112">
        <v>1</v>
      </c>
      <c r="E112">
        <v>2023</v>
      </c>
      <c r="F112" t="s">
        <v>245</v>
      </c>
    </row>
    <row r="113" spans="1:6" x14ac:dyDescent="0.25">
      <c r="A113">
        <v>12</v>
      </c>
      <c r="B113">
        <v>1026</v>
      </c>
      <c r="C113" t="s">
        <v>697</v>
      </c>
      <c r="D113">
        <v>0</v>
      </c>
      <c r="E113">
        <v>2023</v>
      </c>
      <c r="F113" t="s">
        <v>245</v>
      </c>
    </row>
    <row r="114" spans="1:6" x14ac:dyDescent="0.25">
      <c r="A114">
        <v>12</v>
      </c>
      <c r="B114">
        <v>1027</v>
      </c>
      <c r="C114" t="s">
        <v>698</v>
      </c>
      <c r="D114">
        <v>0</v>
      </c>
      <c r="E114">
        <v>2023</v>
      </c>
      <c r="F114" t="s">
        <v>245</v>
      </c>
    </row>
    <row r="115" spans="1:6" x14ac:dyDescent="0.25">
      <c r="A115">
        <v>12</v>
      </c>
      <c r="B115">
        <v>1028</v>
      </c>
      <c r="C115" t="s">
        <v>699</v>
      </c>
      <c r="D115">
        <v>1.1499999999999999</v>
      </c>
      <c r="E115">
        <v>2023</v>
      </c>
      <c r="F115" t="s">
        <v>245</v>
      </c>
    </row>
    <row r="116" spans="1:6" x14ac:dyDescent="0.25">
      <c r="A116">
        <v>12</v>
      </c>
      <c r="B116">
        <v>1029</v>
      </c>
      <c r="C116" t="s">
        <v>700</v>
      </c>
      <c r="D116">
        <v>0</v>
      </c>
      <c r="E116">
        <v>2023</v>
      </c>
      <c r="F116" t="s">
        <v>245</v>
      </c>
    </row>
    <row r="117" spans="1:6" x14ac:dyDescent="0.25">
      <c r="A117">
        <v>12</v>
      </c>
      <c r="B117">
        <v>1030</v>
      </c>
      <c r="C117" t="s">
        <v>701</v>
      </c>
      <c r="D117">
        <v>1.25</v>
      </c>
      <c r="E117">
        <v>2023</v>
      </c>
      <c r="F117" t="s">
        <v>245</v>
      </c>
    </row>
    <row r="118" spans="1:6" x14ac:dyDescent="0.25">
      <c r="A118">
        <v>12</v>
      </c>
      <c r="B118">
        <v>1060</v>
      </c>
      <c r="C118" t="s">
        <v>702</v>
      </c>
      <c r="D118">
        <v>1.25</v>
      </c>
      <c r="E118">
        <v>2023</v>
      </c>
      <c r="F118" t="s">
        <v>245</v>
      </c>
    </row>
    <row r="119" spans="1:6" x14ac:dyDescent="0.25">
      <c r="A119">
        <v>12</v>
      </c>
      <c r="B119">
        <v>1031</v>
      </c>
      <c r="C119" t="s">
        <v>703</v>
      </c>
      <c r="D119">
        <v>1.25</v>
      </c>
      <c r="E119">
        <v>2023</v>
      </c>
      <c r="F119" t="s">
        <v>245</v>
      </c>
    </row>
    <row r="120" spans="1:6" x14ac:dyDescent="0.25">
      <c r="A120">
        <v>12</v>
      </c>
      <c r="B120">
        <v>1032</v>
      </c>
      <c r="C120" t="s">
        <v>704</v>
      </c>
      <c r="D120">
        <v>0</v>
      </c>
      <c r="E120">
        <v>2023</v>
      </c>
      <c r="F120" t="s">
        <v>245</v>
      </c>
    </row>
    <row r="121" spans="1:6" x14ac:dyDescent="0.25">
      <c r="A121">
        <v>12</v>
      </c>
      <c r="B121">
        <v>1033</v>
      </c>
      <c r="C121" t="s">
        <v>705</v>
      </c>
      <c r="D121">
        <v>0</v>
      </c>
      <c r="E121">
        <v>2023</v>
      </c>
      <c r="F121" t="s">
        <v>245</v>
      </c>
    </row>
    <row r="122" spans="1:6" x14ac:dyDescent="0.25">
      <c r="A122">
        <v>12</v>
      </c>
      <c r="B122">
        <v>1062</v>
      </c>
      <c r="C122" t="s">
        <v>706</v>
      </c>
      <c r="D122">
        <v>0</v>
      </c>
      <c r="E122">
        <v>2023</v>
      </c>
      <c r="F122" t="s">
        <v>245</v>
      </c>
    </row>
    <row r="123" spans="1:6" x14ac:dyDescent="0.25">
      <c r="A123">
        <v>12</v>
      </c>
      <c r="B123">
        <v>1037</v>
      </c>
      <c r="C123" t="s">
        <v>707</v>
      </c>
      <c r="D123">
        <v>1</v>
      </c>
      <c r="E123">
        <v>2023</v>
      </c>
      <c r="F123" t="s">
        <v>245</v>
      </c>
    </row>
    <row r="124" spans="1:6" x14ac:dyDescent="0.25">
      <c r="A124">
        <v>12</v>
      </c>
      <c r="B124">
        <v>1038</v>
      </c>
      <c r="C124" t="s">
        <v>708</v>
      </c>
      <c r="D124">
        <v>1</v>
      </c>
      <c r="E124">
        <v>2023</v>
      </c>
      <c r="F124" t="s">
        <v>245</v>
      </c>
    </row>
    <row r="125" spans="1:6" x14ac:dyDescent="0.25">
      <c r="A125">
        <v>12</v>
      </c>
      <c r="B125">
        <v>1039</v>
      </c>
      <c r="C125" t="s">
        <v>709</v>
      </c>
      <c r="D125">
        <v>1</v>
      </c>
      <c r="E125">
        <v>2023</v>
      </c>
      <c r="F125" t="s">
        <v>245</v>
      </c>
    </row>
    <row r="126" spans="1:6" x14ac:dyDescent="0.25">
      <c r="A126">
        <v>12</v>
      </c>
      <c r="B126">
        <v>1040</v>
      </c>
      <c r="C126" t="s">
        <v>710</v>
      </c>
      <c r="D126">
        <v>0</v>
      </c>
      <c r="E126">
        <v>2023</v>
      </c>
      <c r="F126" t="s">
        <v>245</v>
      </c>
    </row>
    <row r="127" spans="1:6" x14ac:dyDescent="0.25">
      <c r="A127">
        <v>12</v>
      </c>
      <c r="B127">
        <v>1041</v>
      </c>
      <c r="C127" t="s">
        <v>711</v>
      </c>
      <c r="D127">
        <v>0</v>
      </c>
      <c r="E127">
        <v>2023</v>
      </c>
      <c r="F127" t="s">
        <v>245</v>
      </c>
    </row>
    <row r="128" spans="1:6" x14ac:dyDescent="0.25">
      <c r="A128">
        <v>12</v>
      </c>
      <c r="B128">
        <v>1063</v>
      </c>
      <c r="C128" t="s">
        <v>712</v>
      </c>
      <c r="D128">
        <v>1</v>
      </c>
      <c r="E128">
        <v>2023</v>
      </c>
      <c r="F128" t="s">
        <v>245</v>
      </c>
    </row>
    <row r="129" spans="1:6" x14ac:dyDescent="0.25">
      <c r="A129">
        <v>12</v>
      </c>
      <c r="B129">
        <v>1042</v>
      </c>
      <c r="C129" t="s">
        <v>713</v>
      </c>
      <c r="D129">
        <v>1</v>
      </c>
      <c r="E129">
        <v>2023</v>
      </c>
      <c r="F129" t="s">
        <v>245</v>
      </c>
    </row>
    <row r="130" spans="1:6" x14ac:dyDescent="0.25">
      <c r="A130">
        <v>12</v>
      </c>
      <c r="B130">
        <v>1043</v>
      </c>
      <c r="C130" t="s">
        <v>714</v>
      </c>
      <c r="D130">
        <v>1</v>
      </c>
      <c r="E130">
        <v>2023</v>
      </c>
      <c r="F130" t="s">
        <v>245</v>
      </c>
    </row>
    <row r="131" spans="1:6" x14ac:dyDescent="0.25">
      <c r="A131">
        <v>12</v>
      </c>
      <c r="B131">
        <v>1064</v>
      </c>
      <c r="C131" t="s">
        <v>715</v>
      </c>
      <c r="D131">
        <v>1</v>
      </c>
      <c r="E131">
        <v>2023</v>
      </c>
      <c r="F131" t="s">
        <v>245</v>
      </c>
    </row>
    <row r="132" spans="1:6" x14ac:dyDescent="0.25">
      <c r="A132">
        <v>12</v>
      </c>
      <c r="B132">
        <v>1044</v>
      </c>
      <c r="C132" t="s">
        <v>716</v>
      </c>
      <c r="D132">
        <v>1.1499999999999999</v>
      </c>
      <c r="E132">
        <v>2023</v>
      </c>
      <c r="F132" t="s">
        <v>245</v>
      </c>
    </row>
    <row r="133" spans="1:6" x14ac:dyDescent="0.25">
      <c r="A133">
        <v>12</v>
      </c>
      <c r="B133">
        <v>1045</v>
      </c>
      <c r="C133" t="s">
        <v>717</v>
      </c>
      <c r="D133">
        <v>1</v>
      </c>
      <c r="E133">
        <v>2023</v>
      </c>
      <c r="F133" t="s">
        <v>245</v>
      </c>
    </row>
    <row r="134" spans="1:6" x14ac:dyDescent="0.25">
      <c r="A134">
        <v>12</v>
      </c>
      <c r="B134">
        <v>1046</v>
      </c>
      <c r="C134" t="s">
        <v>718</v>
      </c>
      <c r="D134">
        <v>1</v>
      </c>
      <c r="E134">
        <v>2023</v>
      </c>
      <c r="F134" t="s">
        <v>245</v>
      </c>
    </row>
    <row r="135" spans="1:6" x14ac:dyDescent="0.25">
      <c r="A135">
        <v>12</v>
      </c>
      <c r="B135">
        <v>1047</v>
      </c>
      <c r="C135" t="s">
        <v>719</v>
      </c>
      <c r="D135">
        <v>0</v>
      </c>
      <c r="E135">
        <v>2023</v>
      </c>
      <c r="F135" t="s">
        <v>245</v>
      </c>
    </row>
    <row r="136" spans="1:6" x14ac:dyDescent="0.25">
      <c r="A136">
        <v>12</v>
      </c>
      <c r="B136">
        <v>1048</v>
      </c>
      <c r="C136" t="s">
        <v>720</v>
      </c>
      <c r="D136">
        <v>1</v>
      </c>
      <c r="E136">
        <v>2023</v>
      </c>
      <c r="F136" t="s">
        <v>245</v>
      </c>
    </row>
    <row r="137" spans="1:6" x14ac:dyDescent="0.25">
      <c r="A137">
        <v>1</v>
      </c>
      <c r="B137">
        <v>1001</v>
      </c>
      <c r="C137" t="s">
        <v>721</v>
      </c>
      <c r="D137">
        <v>1.1499999999999999</v>
      </c>
      <c r="E137">
        <v>2023</v>
      </c>
      <c r="F137" t="s">
        <v>245</v>
      </c>
    </row>
    <row r="138" spans="1:6" x14ac:dyDescent="0.25">
      <c r="A138">
        <v>1</v>
      </c>
      <c r="B138">
        <v>1002</v>
      </c>
      <c r="C138" t="s">
        <v>722</v>
      </c>
      <c r="D138">
        <v>1.1499999999999999</v>
      </c>
      <c r="E138">
        <v>2023</v>
      </c>
      <c r="F138" t="s">
        <v>245</v>
      </c>
    </row>
    <row r="139" spans="1:6" x14ac:dyDescent="0.25">
      <c r="A139">
        <v>1</v>
      </c>
      <c r="B139">
        <v>1003</v>
      </c>
      <c r="C139" t="s">
        <v>723</v>
      </c>
      <c r="D139">
        <v>1.1499999999999999</v>
      </c>
      <c r="E139">
        <v>2023</v>
      </c>
      <c r="F139" t="s">
        <v>245</v>
      </c>
    </row>
    <row r="140" spans="1:6" x14ac:dyDescent="0.25">
      <c r="A140">
        <v>1</v>
      </c>
      <c r="B140">
        <v>1004</v>
      </c>
      <c r="C140" t="s">
        <v>724</v>
      </c>
      <c r="D140">
        <v>1.1499999999999999</v>
      </c>
      <c r="E140">
        <v>2023</v>
      </c>
      <c r="F140" t="s">
        <v>245</v>
      </c>
    </row>
    <row r="141" spans="1:6" x14ac:dyDescent="0.25">
      <c r="A141">
        <v>1</v>
      </c>
      <c r="B141">
        <v>1005</v>
      </c>
      <c r="C141" t="s">
        <v>725</v>
      </c>
      <c r="D141">
        <v>1</v>
      </c>
      <c r="E141">
        <v>2023</v>
      </c>
      <c r="F141" t="s">
        <v>245</v>
      </c>
    </row>
    <row r="142" spans="1:6" x14ac:dyDescent="0.25">
      <c r="A142">
        <v>1</v>
      </c>
      <c r="B142">
        <v>1006</v>
      </c>
      <c r="C142" t="s">
        <v>726</v>
      </c>
      <c r="D142">
        <v>1</v>
      </c>
      <c r="E142">
        <v>2023</v>
      </c>
      <c r="F142" t="s">
        <v>245</v>
      </c>
    </row>
    <row r="143" spans="1:6" x14ac:dyDescent="0.25">
      <c r="A143">
        <v>1</v>
      </c>
      <c r="B143">
        <v>1007</v>
      </c>
      <c r="C143" t="s">
        <v>727</v>
      </c>
      <c r="D143">
        <v>1</v>
      </c>
      <c r="E143">
        <v>2023</v>
      </c>
      <c r="F143" t="s">
        <v>245</v>
      </c>
    </row>
    <row r="144" spans="1:6" x14ac:dyDescent="0.25">
      <c r="A144">
        <v>1</v>
      </c>
      <c r="B144">
        <v>1008</v>
      </c>
      <c r="C144" t="s">
        <v>728</v>
      </c>
      <c r="D144">
        <v>1.05</v>
      </c>
      <c r="E144">
        <v>2023</v>
      </c>
      <c r="F144" t="s">
        <v>245</v>
      </c>
    </row>
    <row r="145" spans="1:6" x14ac:dyDescent="0.25">
      <c r="A145">
        <v>1</v>
      </c>
      <c r="B145">
        <v>1009</v>
      </c>
      <c r="C145" t="s">
        <v>729</v>
      </c>
      <c r="D145">
        <v>1.25</v>
      </c>
      <c r="E145">
        <v>2023</v>
      </c>
      <c r="F145" t="s">
        <v>245</v>
      </c>
    </row>
    <row r="146" spans="1:6" x14ac:dyDescent="0.25">
      <c r="A146">
        <v>1</v>
      </c>
      <c r="B146">
        <v>1010</v>
      </c>
      <c r="C146" t="s">
        <v>730</v>
      </c>
      <c r="D146">
        <v>1</v>
      </c>
      <c r="E146">
        <v>2023</v>
      </c>
      <c r="F146" t="s">
        <v>245</v>
      </c>
    </row>
    <row r="147" spans="1:6" x14ac:dyDescent="0.25">
      <c r="A147">
        <v>1</v>
      </c>
      <c r="B147">
        <v>1011</v>
      </c>
      <c r="C147" t="s">
        <v>731</v>
      </c>
      <c r="D147">
        <v>1</v>
      </c>
      <c r="E147">
        <v>2023</v>
      </c>
      <c r="F147" t="s">
        <v>245</v>
      </c>
    </row>
    <row r="148" spans="1:6" x14ac:dyDescent="0.25">
      <c r="A148">
        <v>1</v>
      </c>
      <c r="B148">
        <v>1058</v>
      </c>
      <c r="C148" t="s">
        <v>732</v>
      </c>
      <c r="D148">
        <v>0</v>
      </c>
      <c r="E148">
        <v>2023</v>
      </c>
      <c r="F148" t="s">
        <v>245</v>
      </c>
    </row>
    <row r="149" spans="1:6" x14ac:dyDescent="0.25">
      <c r="A149">
        <v>1</v>
      </c>
      <c r="B149">
        <v>1012</v>
      </c>
      <c r="C149" t="s">
        <v>733</v>
      </c>
      <c r="D149">
        <v>0</v>
      </c>
      <c r="E149">
        <v>2023</v>
      </c>
      <c r="F149" t="s">
        <v>245</v>
      </c>
    </row>
    <row r="150" spans="1:6" x14ac:dyDescent="0.25">
      <c r="A150">
        <v>1</v>
      </c>
      <c r="B150">
        <v>1013</v>
      </c>
      <c r="C150" t="s">
        <v>734</v>
      </c>
      <c r="D150">
        <v>0</v>
      </c>
      <c r="E150">
        <v>2023</v>
      </c>
      <c r="F150" t="s">
        <v>245</v>
      </c>
    </row>
    <row r="151" spans="1:6" x14ac:dyDescent="0.25">
      <c r="A151">
        <v>1</v>
      </c>
      <c r="B151">
        <v>1014</v>
      </c>
      <c r="C151" t="s">
        <v>735</v>
      </c>
      <c r="D151">
        <v>0</v>
      </c>
      <c r="E151">
        <v>2023</v>
      </c>
      <c r="F151" t="s">
        <v>245</v>
      </c>
    </row>
    <row r="152" spans="1:6" x14ac:dyDescent="0.25">
      <c r="A152">
        <v>1</v>
      </c>
      <c r="B152">
        <v>1015</v>
      </c>
      <c r="C152" t="s">
        <v>736</v>
      </c>
      <c r="D152">
        <v>1.1499999999999999</v>
      </c>
      <c r="E152">
        <v>2023</v>
      </c>
      <c r="F152" t="s">
        <v>245</v>
      </c>
    </row>
    <row r="153" spans="1:6" x14ac:dyDescent="0.25">
      <c r="A153">
        <v>1</v>
      </c>
      <c r="B153">
        <v>1016</v>
      </c>
      <c r="C153" t="s">
        <v>737</v>
      </c>
      <c r="D153">
        <v>1.1499999999999999</v>
      </c>
      <c r="E153">
        <v>2023</v>
      </c>
      <c r="F153" t="s">
        <v>245</v>
      </c>
    </row>
    <row r="154" spans="1:6" x14ac:dyDescent="0.25">
      <c r="A154">
        <v>1</v>
      </c>
      <c r="B154">
        <v>1061</v>
      </c>
      <c r="C154" t="s">
        <v>738</v>
      </c>
      <c r="D154">
        <v>1.1499999999999999</v>
      </c>
      <c r="E154">
        <v>2023</v>
      </c>
      <c r="F154" t="s">
        <v>245</v>
      </c>
    </row>
    <row r="155" spans="1:6" x14ac:dyDescent="0.25">
      <c r="A155">
        <v>1</v>
      </c>
      <c r="B155">
        <v>1017</v>
      </c>
      <c r="C155" t="s">
        <v>739</v>
      </c>
      <c r="D155">
        <v>1.25</v>
      </c>
      <c r="E155">
        <v>2023</v>
      </c>
      <c r="F155" t="s">
        <v>245</v>
      </c>
    </row>
    <row r="156" spans="1:6" x14ac:dyDescent="0.25">
      <c r="A156">
        <v>1</v>
      </c>
      <c r="B156">
        <v>1018</v>
      </c>
      <c r="C156" t="s">
        <v>740</v>
      </c>
      <c r="D156">
        <v>1.25</v>
      </c>
      <c r="E156">
        <v>2023</v>
      </c>
      <c r="F156" t="s">
        <v>245</v>
      </c>
    </row>
    <row r="157" spans="1:6" x14ac:dyDescent="0.25">
      <c r="A157">
        <v>1</v>
      </c>
      <c r="B157">
        <v>1019</v>
      </c>
      <c r="C157" t="s">
        <v>741</v>
      </c>
      <c r="D157">
        <v>1</v>
      </c>
      <c r="E157">
        <v>2023</v>
      </c>
      <c r="F157" t="s">
        <v>245</v>
      </c>
    </row>
    <row r="158" spans="1:6" x14ac:dyDescent="0.25">
      <c r="A158">
        <v>1</v>
      </c>
      <c r="B158">
        <v>1059</v>
      </c>
      <c r="C158" t="s">
        <v>742</v>
      </c>
      <c r="D158">
        <v>1</v>
      </c>
      <c r="E158">
        <v>2023</v>
      </c>
      <c r="F158" t="s">
        <v>245</v>
      </c>
    </row>
    <row r="159" spans="1:6" x14ac:dyDescent="0.25">
      <c r="A159">
        <v>1</v>
      </c>
      <c r="B159">
        <v>1020</v>
      </c>
      <c r="C159" t="s">
        <v>743</v>
      </c>
      <c r="D159">
        <v>0</v>
      </c>
      <c r="E159">
        <v>2023</v>
      </c>
      <c r="F159" t="s">
        <v>245</v>
      </c>
    </row>
    <row r="160" spans="1:6" x14ac:dyDescent="0.25">
      <c r="A160">
        <v>1</v>
      </c>
      <c r="B160">
        <v>1021</v>
      </c>
      <c r="C160" t="s">
        <v>744</v>
      </c>
      <c r="D160">
        <v>1.05</v>
      </c>
      <c r="E160">
        <v>2023</v>
      </c>
      <c r="F160" t="s">
        <v>245</v>
      </c>
    </row>
    <row r="161" spans="1:6" x14ac:dyDescent="0.25">
      <c r="A161">
        <v>1</v>
      </c>
      <c r="B161">
        <v>1022</v>
      </c>
      <c r="C161" t="s">
        <v>745</v>
      </c>
      <c r="D161">
        <v>1.05</v>
      </c>
      <c r="E161">
        <v>2023</v>
      </c>
      <c r="F161" t="s">
        <v>245</v>
      </c>
    </row>
    <row r="162" spans="1:6" x14ac:dyDescent="0.25">
      <c r="A162">
        <v>1</v>
      </c>
      <c r="B162">
        <v>1023</v>
      </c>
      <c r="C162" t="s">
        <v>746</v>
      </c>
      <c r="D162">
        <v>1.25</v>
      </c>
      <c r="E162">
        <v>2023</v>
      </c>
      <c r="F162" t="s">
        <v>245</v>
      </c>
    </row>
    <row r="163" spans="1:6" x14ac:dyDescent="0.25">
      <c r="A163">
        <v>1</v>
      </c>
      <c r="B163">
        <v>1024</v>
      </c>
      <c r="C163" t="s">
        <v>747</v>
      </c>
      <c r="D163">
        <v>1</v>
      </c>
      <c r="E163">
        <v>2023</v>
      </c>
      <c r="F163" t="s">
        <v>245</v>
      </c>
    </row>
    <row r="164" spans="1:6" x14ac:dyDescent="0.25">
      <c r="A164">
        <v>1</v>
      </c>
      <c r="B164">
        <v>1025</v>
      </c>
      <c r="C164" t="s">
        <v>748</v>
      </c>
      <c r="D164">
        <v>1</v>
      </c>
      <c r="E164">
        <v>2023</v>
      </c>
      <c r="F164" t="s">
        <v>245</v>
      </c>
    </row>
    <row r="165" spans="1:6" x14ac:dyDescent="0.25">
      <c r="A165">
        <v>1</v>
      </c>
      <c r="B165">
        <v>1026</v>
      </c>
      <c r="C165" t="s">
        <v>749</v>
      </c>
      <c r="D165">
        <v>0</v>
      </c>
      <c r="E165">
        <v>2023</v>
      </c>
      <c r="F165" t="s">
        <v>245</v>
      </c>
    </row>
    <row r="166" spans="1:6" x14ac:dyDescent="0.25">
      <c r="A166">
        <v>1</v>
      </c>
      <c r="B166">
        <v>1027</v>
      </c>
      <c r="C166" t="s">
        <v>750</v>
      </c>
      <c r="D166">
        <v>0</v>
      </c>
      <c r="E166">
        <v>2023</v>
      </c>
      <c r="F166" t="s">
        <v>245</v>
      </c>
    </row>
    <row r="167" spans="1:6" x14ac:dyDescent="0.25">
      <c r="A167">
        <v>1</v>
      </c>
      <c r="B167">
        <v>1028</v>
      </c>
      <c r="C167" t="s">
        <v>751</v>
      </c>
      <c r="D167">
        <v>1.05</v>
      </c>
      <c r="E167">
        <v>2023</v>
      </c>
      <c r="F167" t="s">
        <v>245</v>
      </c>
    </row>
    <row r="168" spans="1:6" x14ac:dyDescent="0.25">
      <c r="A168">
        <v>1</v>
      </c>
      <c r="B168">
        <v>1029</v>
      </c>
      <c r="C168" t="s">
        <v>752</v>
      </c>
      <c r="D168">
        <v>1.1499999999999999</v>
      </c>
      <c r="E168">
        <v>2023</v>
      </c>
      <c r="F168" t="s">
        <v>245</v>
      </c>
    </row>
    <row r="169" spans="1:6" x14ac:dyDescent="0.25">
      <c r="A169">
        <v>1</v>
      </c>
      <c r="B169">
        <v>1030</v>
      </c>
      <c r="C169" t="s">
        <v>753</v>
      </c>
      <c r="D169">
        <v>1.25</v>
      </c>
      <c r="E169">
        <v>2023</v>
      </c>
      <c r="F169" t="s">
        <v>245</v>
      </c>
    </row>
    <row r="170" spans="1:6" x14ac:dyDescent="0.25">
      <c r="A170">
        <v>1</v>
      </c>
      <c r="B170">
        <v>1060</v>
      </c>
      <c r="C170" t="s">
        <v>754</v>
      </c>
      <c r="D170">
        <v>1.25</v>
      </c>
      <c r="E170">
        <v>2023</v>
      </c>
      <c r="F170" t="s">
        <v>245</v>
      </c>
    </row>
    <row r="171" spans="1:6" x14ac:dyDescent="0.25">
      <c r="A171">
        <v>1</v>
      </c>
      <c r="B171">
        <v>1031</v>
      </c>
      <c r="C171" t="s">
        <v>755</v>
      </c>
      <c r="D171">
        <v>0</v>
      </c>
      <c r="E171">
        <v>2023</v>
      </c>
      <c r="F171" t="s">
        <v>245</v>
      </c>
    </row>
    <row r="172" spans="1:6" x14ac:dyDescent="0.25">
      <c r="A172">
        <v>1</v>
      </c>
      <c r="B172">
        <v>1032</v>
      </c>
      <c r="C172" t="s">
        <v>756</v>
      </c>
      <c r="D172">
        <v>1</v>
      </c>
      <c r="E172">
        <v>2023</v>
      </c>
      <c r="F172" t="s">
        <v>245</v>
      </c>
    </row>
    <row r="173" spans="1:6" x14ac:dyDescent="0.25">
      <c r="A173">
        <v>1</v>
      </c>
      <c r="B173">
        <v>1033</v>
      </c>
      <c r="C173" t="s">
        <v>757</v>
      </c>
      <c r="D173">
        <v>0</v>
      </c>
      <c r="E173">
        <v>2023</v>
      </c>
      <c r="F173" t="s">
        <v>245</v>
      </c>
    </row>
    <row r="174" spans="1:6" x14ac:dyDescent="0.25">
      <c r="A174">
        <v>1</v>
      </c>
      <c r="B174">
        <v>1062</v>
      </c>
      <c r="C174" t="s">
        <v>758</v>
      </c>
      <c r="D174">
        <v>0</v>
      </c>
      <c r="E174">
        <v>2023</v>
      </c>
      <c r="F174" t="s">
        <v>245</v>
      </c>
    </row>
    <row r="175" spans="1:6" x14ac:dyDescent="0.25">
      <c r="A175">
        <v>1</v>
      </c>
      <c r="B175">
        <v>1037</v>
      </c>
      <c r="C175" t="s">
        <v>759</v>
      </c>
      <c r="D175">
        <v>1</v>
      </c>
      <c r="E175">
        <v>2023</v>
      </c>
      <c r="F175" t="s">
        <v>245</v>
      </c>
    </row>
    <row r="176" spans="1:6" x14ac:dyDescent="0.25">
      <c r="A176">
        <v>1</v>
      </c>
      <c r="B176">
        <v>1038</v>
      </c>
      <c r="C176" t="s">
        <v>760</v>
      </c>
      <c r="D176">
        <v>1</v>
      </c>
      <c r="E176">
        <v>2023</v>
      </c>
      <c r="F176" t="s">
        <v>245</v>
      </c>
    </row>
    <row r="177" spans="1:6" x14ac:dyDescent="0.25">
      <c r="A177">
        <v>1</v>
      </c>
      <c r="B177">
        <v>1039</v>
      </c>
      <c r="C177" t="s">
        <v>761</v>
      </c>
      <c r="D177">
        <v>1</v>
      </c>
      <c r="E177">
        <v>2023</v>
      </c>
      <c r="F177" t="s">
        <v>245</v>
      </c>
    </row>
    <row r="178" spans="1:6" x14ac:dyDescent="0.25">
      <c r="A178">
        <v>1</v>
      </c>
      <c r="B178">
        <v>1040</v>
      </c>
      <c r="C178" t="s">
        <v>762</v>
      </c>
      <c r="D178">
        <v>1</v>
      </c>
      <c r="E178">
        <v>2023</v>
      </c>
      <c r="F178" t="s">
        <v>245</v>
      </c>
    </row>
    <row r="179" spans="1:6" x14ac:dyDescent="0.25">
      <c r="A179">
        <v>1</v>
      </c>
      <c r="B179">
        <v>1041</v>
      </c>
      <c r="C179" t="s">
        <v>763</v>
      </c>
      <c r="D179">
        <v>1</v>
      </c>
      <c r="E179">
        <v>2023</v>
      </c>
      <c r="F179" t="s">
        <v>245</v>
      </c>
    </row>
    <row r="180" spans="1:6" x14ac:dyDescent="0.25">
      <c r="A180">
        <v>1</v>
      </c>
      <c r="B180">
        <v>1063</v>
      </c>
      <c r="C180" t="s">
        <v>764</v>
      </c>
      <c r="D180">
        <v>0</v>
      </c>
      <c r="E180">
        <v>2023</v>
      </c>
      <c r="F180" t="s">
        <v>245</v>
      </c>
    </row>
    <row r="181" spans="1:6" x14ac:dyDescent="0.25">
      <c r="A181">
        <v>1</v>
      </c>
      <c r="B181">
        <v>1042</v>
      </c>
      <c r="C181" t="s">
        <v>765</v>
      </c>
      <c r="D181">
        <v>1</v>
      </c>
      <c r="E181">
        <v>2023</v>
      </c>
      <c r="F181" t="s">
        <v>245</v>
      </c>
    </row>
    <row r="182" spans="1:6" x14ac:dyDescent="0.25">
      <c r="A182">
        <v>1</v>
      </c>
      <c r="B182">
        <v>1043</v>
      </c>
      <c r="C182" t="s">
        <v>766</v>
      </c>
      <c r="D182">
        <v>1</v>
      </c>
      <c r="E182">
        <v>2023</v>
      </c>
      <c r="F182" t="s">
        <v>245</v>
      </c>
    </row>
    <row r="183" spans="1:6" x14ac:dyDescent="0.25">
      <c r="A183">
        <v>1</v>
      </c>
      <c r="B183">
        <v>1064</v>
      </c>
      <c r="C183" t="s">
        <v>767</v>
      </c>
      <c r="D183">
        <v>1</v>
      </c>
      <c r="E183">
        <v>2023</v>
      </c>
      <c r="F183" t="s">
        <v>245</v>
      </c>
    </row>
    <row r="184" spans="1:6" x14ac:dyDescent="0.25">
      <c r="A184">
        <v>1</v>
      </c>
      <c r="B184">
        <v>1044</v>
      </c>
      <c r="C184" t="s">
        <v>768</v>
      </c>
      <c r="D184">
        <v>1.1499999999999999</v>
      </c>
      <c r="E184">
        <v>2023</v>
      </c>
      <c r="F184" t="s">
        <v>245</v>
      </c>
    </row>
    <row r="185" spans="1:6" x14ac:dyDescent="0.25">
      <c r="A185">
        <v>1</v>
      </c>
      <c r="B185">
        <v>1045</v>
      </c>
      <c r="C185" t="s">
        <v>769</v>
      </c>
      <c r="D185">
        <v>1.05</v>
      </c>
      <c r="E185">
        <v>2023</v>
      </c>
      <c r="F185" t="s">
        <v>245</v>
      </c>
    </row>
    <row r="186" spans="1:6" x14ac:dyDescent="0.25">
      <c r="A186">
        <v>1</v>
      </c>
      <c r="B186">
        <v>1046</v>
      </c>
      <c r="C186" t="s">
        <v>770</v>
      </c>
      <c r="D186">
        <v>1.1499999999999999</v>
      </c>
      <c r="E186">
        <v>2023</v>
      </c>
      <c r="F186" t="s">
        <v>245</v>
      </c>
    </row>
    <row r="187" spans="1:6" x14ac:dyDescent="0.25">
      <c r="A187">
        <v>1</v>
      </c>
      <c r="B187">
        <v>1047</v>
      </c>
      <c r="C187" t="s">
        <v>771</v>
      </c>
      <c r="D187">
        <v>1.1499999999999999</v>
      </c>
      <c r="E187">
        <v>2023</v>
      </c>
      <c r="F187" t="s">
        <v>245</v>
      </c>
    </row>
    <row r="188" spans="1:6" x14ac:dyDescent="0.25">
      <c r="A188">
        <v>1</v>
      </c>
      <c r="B188">
        <v>1048</v>
      </c>
      <c r="C188" t="s">
        <v>772</v>
      </c>
      <c r="D188">
        <v>1</v>
      </c>
      <c r="E188">
        <v>2023</v>
      </c>
      <c r="F188" t="s">
        <v>245</v>
      </c>
    </row>
    <row r="189" spans="1:6" x14ac:dyDescent="0.25">
      <c r="A189">
        <v>1</v>
      </c>
      <c r="B189">
        <v>1049</v>
      </c>
      <c r="C189" t="s">
        <v>773</v>
      </c>
      <c r="D189">
        <v>1</v>
      </c>
      <c r="E189">
        <v>2023</v>
      </c>
      <c r="F189" t="s">
        <v>245</v>
      </c>
    </row>
    <row r="190" spans="1:6" x14ac:dyDescent="0.25">
      <c r="A190">
        <v>1</v>
      </c>
      <c r="B190">
        <v>1050</v>
      </c>
      <c r="C190" t="s">
        <v>774</v>
      </c>
      <c r="D190">
        <v>1</v>
      </c>
      <c r="E190">
        <v>2023</v>
      </c>
      <c r="F190" t="s">
        <v>245</v>
      </c>
    </row>
    <row r="191" spans="1:6" x14ac:dyDescent="0.25">
      <c r="A191">
        <v>1</v>
      </c>
      <c r="B191">
        <v>1051</v>
      </c>
      <c r="C191" t="s">
        <v>775</v>
      </c>
      <c r="D191">
        <v>1</v>
      </c>
      <c r="E191">
        <v>2023</v>
      </c>
      <c r="F191" t="s">
        <v>245</v>
      </c>
    </row>
    <row r="192" spans="1:6" x14ac:dyDescent="0.25">
      <c r="A192">
        <v>1</v>
      </c>
      <c r="B192">
        <v>1052</v>
      </c>
      <c r="C192" t="s">
        <v>776</v>
      </c>
      <c r="D192">
        <v>0</v>
      </c>
      <c r="E192">
        <v>2023</v>
      </c>
      <c r="F192" t="s">
        <v>245</v>
      </c>
    </row>
    <row r="193" spans="1:6" x14ac:dyDescent="0.25">
      <c r="A193">
        <v>1</v>
      </c>
      <c r="B193">
        <v>1053</v>
      </c>
      <c r="C193" t="s">
        <v>777</v>
      </c>
      <c r="D193">
        <v>0</v>
      </c>
      <c r="E193">
        <v>2023</v>
      </c>
      <c r="F193" t="s">
        <v>245</v>
      </c>
    </row>
    <row r="194" spans="1:6" x14ac:dyDescent="0.25">
      <c r="A194">
        <v>1</v>
      </c>
      <c r="B194">
        <v>1054</v>
      </c>
      <c r="C194" t="s">
        <v>778</v>
      </c>
      <c r="D194">
        <v>0</v>
      </c>
      <c r="E194">
        <v>2023</v>
      </c>
      <c r="F194" t="s">
        <v>245</v>
      </c>
    </row>
    <row r="195" spans="1:6" x14ac:dyDescent="0.25">
      <c r="A195">
        <v>2</v>
      </c>
      <c r="B195">
        <v>1001</v>
      </c>
      <c r="C195" t="s">
        <v>779</v>
      </c>
      <c r="D195">
        <v>1.25</v>
      </c>
      <c r="E195">
        <v>2023</v>
      </c>
      <c r="F195" t="s">
        <v>245</v>
      </c>
    </row>
    <row r="196" spans="1:6" x14ac:dyDescent="0.25">
      <c r="A196">
        <v>2</v>
      </c>
      <c r="B196">
        <v>1002</v>
      </c>
      <c r="C196" t="s">
        <v>780</v>
      </c>
      <c r="D196">
        <v>1.25</v>
      </c>
      <c r="E196">
        <v>2023</v>
      </c>
      <c r="F196" t="s">
        <v>245</v>
      </c>
    </row>
    <row r="197" spans="1:6" x14ac:dyDescent="0.25">
      <c r="A197">
        <v>2</v>
      </c>
      <c r="B197">
        <v>1003</v>
      </c>
      <c r="C197" t="s">
        <v>781</v>
      </c>
      <c r="D197">
        <v>1.25</v>
      </c>
      <c r="E197">
        <v>2023</v>
      </c>
      <c r="F197" t="s">
        <v>245</v>
      </c>
    </row>
    <row r="198" spans="1:6" x14ac:dyDescent="0.25">
      <c r="A198">
        <v>2</v>
      </c>
      <c r="B198">
        <v>1004</v>
      </c>
      <c r="C198" t="s">
        <v>782</v>
      </c>
      <c r="D198">
        <v>1.25</v>
      </c>
      <c r="E198">
        <v>2023</v>
      </c>
      <c r="F198" t="s">
        <v>245</v>
      </c>
    </row>
    <row r="199" spans="1:6" x14ac:dyDescent="0.25">
      <c r="A199">
        <v>2</v>
      </c>
      <c r="B199">
        <v>1005</v>
      </c>
      <c r="C199" t="s">
        <v>783</v>
      </c>
      <c r="D199">
        <v>1.1499999999999999</v>
      </c>
      <c r="E199">
        <v>2023</v>
      </c>
      <c r="F199" t="s">
        <v>245</v>
      </c>
    </row>
    <row r="200" spans="1:6" x14ac:dyDescent="0.25">
      <c r="A200">
        <v>2</v>
      </c>
      <c r="B200">
        <v>1006</v>
      </c>
      <c r="C200" t="s">
        <v>784</v>
      </c>
      <c r="D200">
        <v>1.05</v>
      </c>
      <c r="E200">
        <v>2023</v>
      </c>
      <c r="F200" t="s">
        <v>245</v>
      </c>
    </row>
    <row r="201" spans="1:6" x14ac:dyDescent="0.25">
      <c r="A201">
        <v>2</v>
      </c>
      <c r="B201">
        <v>1007</v>
      </c>
      <c r="C201" t="s">
        <v>785</v>
      </c>
      <c r="D201">
        <v>1</v>
      </c>
      <c r="E201">
        <v>2023</v>
      </c>
      <c r="F201" t="s">
        <v>245</v>
      </c>
    </row>
    <row r="202" spans="1:6" x14ac:dyDescent="0.25">
      <c r="A202">
        <v>2</v>
      </c>
      <c r="B202">
        <v>1008</v>
      </c>
      <c r="C202" t="s">
        <v>786</v>
      </c>
      <c r="D202">
        <v>1.25</v>
      </c>
      <c r="E202">
        <v>2023</v>
      </c>
      <c r="F202" t="s">
        <v>245</v>
      </c>
    </row>
    <row r="203" spans="1:6" x14ac:dyDescent="0.25">
      <c r="A203">
        <v>2</v>
      </c>
      <c r="B203">
        <v>1009</v>
      </c>
      <c r="C203" t="s">
        <v>787</v>
      </c>
      <c r="D203">
        <v>1.25</v>
      </c>
      <c r="E203">
        <v>2023</v>
      </c>
      <c r="F203" t="s">
        <v>245</v>
      </c>
    </row>
    <row r="204" spans="1:6" x14ac:dyDescent="0.25">
      <c r="A204">
        <v>2</v>
      </c>
      <c r="B204">
        <v>1010</v>
      </c>
      <c r="C204" t="s">
        <v>788</v>
      </c>
      <c r="D204">
        <v>1</v>
      </c>
      <c r="E204">
        <v>2023</v>
      </c>
      <c r="F204" t="s">
        <v>245</v>
      </c>
    </row>
    <row r="205" spans="1:6" x14ac:dyDescent="0.25">
      <c r="A205">
        <v>2</v>
      </c>
      <c r="B205">
        <v>1011</v>
      </c>
      <c r="C205" t="s">
        <v>789</v>
      </c>
      <c r="D205">
        <v>1</v>
      </c>
      <c r="E205">
        <v>2023</v>
      </c>
      <c r="F205" t="s">
        <v>245</v>
      </c>
    </row>
    <row r="206" spans="1:6" x14ac:dyDescent="0.25">
      <c r="A206">
        <v>2</v>
      </c>
      <c r="B206">
        <v>1058</v>
      </c>
      <c r="C206" t="s">
        <v>790</v>
      </c>
      <c r="D206">
        <v>0</v>
      </c>
      <c r="E206">
        <v>2023</v>
      </c>
      <c r="F206" t="s">
        <v>245</v>
      </c>
    </row>
    <row r="207" spans="1:6" x14ac:dyDescent="0.25">
      <c r="A207">
        <v>2</v>
      </c>
      <c r="B207">
        <v>1012</v>
      </c>
      <c r="C207" t="s">
        <v>791</v>
      </c>
      <c r="D207">
        <v>0</v>
      </c>
      <c r="E207">
        <v>2023</v>
      </c>
      <c r="F207" t="s">
        <v>245</v>
      </c>
    </row>
    <row r="208" spans="1:6" x14ac:dyDescent="0.25">
      <c r="A208">
        <v>2</v>
      </c>
      <c r="B208">
        <v>1013</v>
      </c>
      <c r="C208" t="s">
        <v>792</v>
      </c>
      <c r="D208">
        <v>0</v>
      </c>
      <c r="E208">
        <v>2023</v>
      </c>
      <c r="F208" t="s">
        <v>245</v>
      </c>
    </row>
    <row r="209" spans="1:6" x14ac:dyDescent="0.25">
      <c r="A209">
        <v>2</v>
      </c>
      <c r="B209">
        <v>1014</v>
      </c>
      <c r="C209" t="s">
        <v>793</v>
      </c>
      <c r="D209">
        <v>0</v>
      </c>
      <c r="E209">
        <v>2023</v>
      </c>
      <c r="F209" t="s">
        <v>245</v>
      </c>
    </row>
    <row r="210" spans="1:6" x14ac:dyDescent="0.25">
      <c r="A210">
        <v>2</v>
      </c>
      <c r="B210">
        <v>1015</v>
      </c>
      <c r="C210" t="s">
        <v>794</v>
      </c>
      <c r="D210">
        <v>1.1499999999999999</v>
      </c>
      <c r="E210">
        <v>2023</v>
      </c>
      <c r="F210" t="s">
        <v>245</v>
      </c>
    </row>
    <row r="211" spans="1:6" x14ac:dyDescent="0.25">
      <c r="A211">
        <v>2</v>
      </c>
      <c r="B211">
        <v>1016</v>
      </c>
      <c r="C211" t="s">
        <v>795</v>
      </c>
      <c r="D211">
        <v>1.1499999999999999</v>
      </c>
      <c r="E211">
        <v>2023</v>
      </c>
      <c r="F211" t="s">
        <v>245</v>
      </c>
    </row>
    <row r="212" spans="1:6" x14ac:dyDescent="0.25">
      <c r="A212">
        <v>2</v>
      </c>
      <c r="B212">
        <v>1061</v>
      </c>
      <c r="C212" t="s">
        <v>796</v>
      </c>
      <c r="D212">
        <v>1.1499999999999999</v>
      </c>
      <c r="E212">
        <v>2023</v>
      </c>
      <c r="F212" t="s">
        <v>245</v>
      </c>
    </row>
    <row r="213" spans="1:6" x14ac:dyDescent="0.25">
      <c r="A213">
        <v>2</v>
      </c>
      <c r="B213">
        <v>1017</v>
      </c>
      <c r="C213" t="s">
        <v>797</v>
      </c>
      <c r="D213">
        <v>1.1499999999999999</v>
      </c>
      <c r="E213">
        <v>2023</v>
      </c>
      <c r="F213" t="s">
        <v>245</v>
      </c>
    </row>
    <row r="214" spans="1:6" x14ac:dyDescent="0.25">
      <c r="A214">
        <v>2</v>
      </c>
      <c r="B214">
        <v>1018</v>
      </c>
      <c r="C214" t="s">
        <v>798</v>
      </c>
      <c r="D214">
        <v>1.1499999999999999</v>
      </c>
      <c r="E214">
        <v>2023</v>
      </c>
      <c r="F214" t="s">
        <v>245</v>
      </c>
    </row>
    <row r="215" spans="1:6" x14ac:dyDescent="0.25">
      <c r="A215">
        <v>2</v>
      </c>
      <c r="B215">
        <v>1019</v>
      </c>
      <c r="C215" t="s">
        <v>799</v>
      </c>
      <c r="D215">
        <v>1</v>
      </c>
      <c r="E215">
        <v>2023</v>
      </c>
      <c r="F215" t="s">
        <v>245</v>
      </c>
    </row>
    <row r="216" spans="1:6" x14ac:dyDescent="0.25">
      <c r="A216">
        <v>2</v>
      </c>
      <c r="B216">
        <v>1059</v>
      </c>
      <c r="C216" t="s">
        <v>800</v>
      </c>
      <c r="D216">
        <v>1</v>
      </c>
      <c r="E216">
        <v>2023</v>
      </c>
      <c r="F216" t="s">
        <v>245</v>
      </c>
    </row>
    <row r="217" spans="1:6" x14ac:dyDescent="0.25">
      <c r="A217">
        <v>2</v>
      </c>
      <c r="B217">
        <v>1020</v>
      </c>
      <c r="C217" t="s">
        <v>801</v>
      </c>
      <c r="D217">
        <v>0</v>
      </c>
      <c r="E217">
        <v>2023</v>
      </c>
      <c r="F217" t="s">
        <v>245</v>
      </c>
    </row>
    <row r="218" spans="1:6" x14ac:dyDescent="0.25">
      <c r="A218">
        <v>2</v>
      </c>
      <c r="B218">
        <v>1021</v>
      </c>
      <c r="C218" t="s">
        <v>802</v>
      </c>
      <c r="D218">
        <v>1.1499999999999999</v>
      </c>
      <c r="E218">
        <v>2023</v>
      </c>
      <c r="F218" t="s">
        <v>245</v>
      </c>
    </row>
    <row r="219" spans="1:6" x14ac:dyDescent="0.25">
      <c r="A219">
        <v>2</v>
      </c>
      <c r="B219">
        <v>1022</v>
      </c>
      <c r="C219" t="s">
        <v>803</v>
      </c>
      <c r="D219">
        <v>1.1499999999999999</v>
      </c>
      <c r="E219">
        <v>2023</v>
      </c>
      <c r="F219" t="s">
        <v>245</v>
      </c>
    </row>
    <row r="220" spans="1:6" x14ac:dyDescent="0.25">
      <c r="A220">
        <v>2</v>
      </c>
      <c r="B220">
        <v>1023</v>
      </c>
      <c r="C220" t="s">
        <v>804</v>
      </c>
      <c r="D220">
        <v>1.1499999999999999</v>
      </c>
      <c r="E220">
        <v>2023</v>
      </c>
      <c r="F220" t="s">
        <v>245</v>
      </c>
    </row>
    <row r="221" spans="1:6" x14ac:dyDescent="0.25">
      <c r="A221">
        <v>2</v>
      </c>
      <c r="B221">
        <v>1024</v>
      </c>
      <c r="C221" t="s">
        <v>805</v>
      </c>
      <c r="D221">
        <v>1</v>
      </c>
      <c r="E221">
        <v>2023</v>
      </c>
      <c r="F221" t="s">
        <v>245</v>
      </c>
    </row>
    <row r="222" spans="1:6" x14ac:dyDescent="0.25">
      <c r="A222">
        <v>2</v>
      </c>
      <c r="B222">
        <v>1025</v>
      </c>
      <c r="C222" t="s">
        <v>806</v>
      </c>
      <c r="D222">
        <v>1</v>
      </c>
      <c r="E222">
        <v>2023</v>
      </c>
      <c r="F222" t="s">
        <v>245</v>
      </c>
    </row>
    <row r="223" spans="1:6" x14ac:dyDescent="0.25">
      <c r="A223">
        <v>2</v>
      </c>
      <c r="B223">
        <v>1026</v>
      </c>
      <c r="C223" t="s">
        <v>807</v>
      </c>
      <c r="D223">
        <v>0</v>
      </c>
      <c r="E223">
        <v>2023</v>
      </c>
      <c r="F223" t="s">
        <v>245</v>
      </c>
    </row>
    <row r="224" spans="1:6" x14ac:dyDescent="0.25">
      <c r="A224">
        <v>2</v>
      </c>
      <c r="B224">
        <v>1027</v>
      </c>
      <c r="C224" t="s">
        <v>808</v>
      </c>
      <c r="D224">
        <v>0</v>
      </c>
      <c r="E224">
        <v>2023</v>
      </c>
      <c r="F224" t="s">
        <v>245</v>
      </c>
    </row>
    <row r="225" spans="1:6" x14ac:dyDescent="0.25">
      <c r="A225">
        <v>2</v>
      </c>
      <c r="B225">
        <v>1028</v>
      </c>
      <c r="C225" t="s">
        <v>809</v>
      </c>
      <c r="D225">
        <v>1.05</v>
      </c>
      <c r="E225">
        <v>2023</v>
      </c>
      <c r="F225" t="s">
        <v>245</v>
      </c>
    </row>
    <row r="226" spans="1:6" x14ac:dyDescent="0.25">
      <c r="A226">
        <v>2</v>
      </c>
      <c r="B226">
        <v>1029</v>
      </c>
      <c r="C226" t="s">
        <v>810</v>
      </c>
      <c r="D226">
        <v>1.05</v>
      </c>
      <c r="E226">
        <v>2023</v>
      </c>
      <c r="F226" t="s">
        <v>245</v>
      </c>
    </row>
    <row r="227" spans="1:6" x14ac:dyDescent="0.25">
      <c r="A227">
        <v>2</v>
      </c>
      <c r="B227">
        <v>1030</v>
      </c>
      <c r="C227" t="s">
        <v>811</v>
      </c>
      <c r="D227">
        <v>1.25</v>
      </c>
      <c r="E227">
        <v>2023</v>
      </c>
      <c r="F227" t="s">
        <v>245</v>
      </c>
    </row>
    <row r="228" spans="1:6" x14ac:dyDescent="0.25">
      <c r="A228">
        <v>2</v>
      </c>
      <c r="B228">
        <v>1060</v>
      </c>
      <c r="C228" t="s">
        <v>812</v>
      </c>
      <c r="D228">
        <v>1.25</v>
      </c>
      <c r="E228">
        <v>2023</v>
      </c>
      <c r="F228" t="s">
        <v>245</v>
      </c>
    </row>
    <row r="229" spans="1:6" x14ac:dyDescent="0.25">
      <c r="A229">
        <v>2</v>
      </c>
      <c r="B229">
        <v>1031</v>
      </c>
      <c r="C229" t="s">
        <v>813</v>
      </c>
      <c r="D229">
        <v>1.25</v>
      </c>
      <c r="E229">
        <v>2023</v>
      </c>
      <c r="F229" t="s">
        <v>245</v>
      </c>
    </row>
    <row r="230" spans="1:6" x14ac:dyDescent="0.25">
      <c r="A230">
        <v>2</v>
      </c>
      <c r="B230">
        <v>1032</v>
      </c>
      <c r="C230" t="s">
        <v>814</v>
      </c>
      <c r="D230">
        <v>1</v>
      </c>
      <c r="E230">
        <v>2023</v>
      </c>
      <c r="F230" t="s">
        <v>245</v>
      </c>
    </row>
    <row r="231" spans="1:6" x14ac:dyDescent="0.25">
      <c r="A231">
        <v>2</v>
      </c>
      <c r="B231">
        <v>1033</v>
      </c>
      <c r="C231" t="s">
        <v>815</v>
      </c>
      <c r="D231">
        <v>0</v>
      </c>
      <c r="E231">
        <v>2023</v>
      </c>
      <c r="F231" t="s">
        <v>245</v>
      </c>
    </row>
    <row r="232" spans="1:6" x14ac:dyDescent="0.25">
      <c r="A232">
        <v>2</v>
      </c>
      <c r="B232">
        <v>1062</v>
      </c>
      <c r="C232" t="s">
        <v>816</v>
      </c>
      <c r="D232">
        <v>0</v>
      </c>
      <c r="E232">
        <v>2023</v>
      </c>
      <c r="F232" t="s">
        <v>245</v>
      </c>
    </row>
    <row r="233" spans="1:6" x14ac:dyDescent="0.25">
      <c r="A233">
        <v>2</v>
      </c>
      <c r="B233">
        <v>1037</v>
      </c>
      <c r="C233" t="s">
        <v>817</v>
      </c>
      <c r="D233">
        <v>1</v>
      </c>
      <c r="E233">
        <v>2023</v>
      </c>
      <c r="F233" t="s">
        <v>245</v>
      </c>
    </row>
    <row r="234" spans="1:6" x14ac:dyDescent="0.25">
      <c r="A234">
        <v>2</v>
      </c>
      <c r="B234">
        <v>1038</v>
      </c>
      <c r="C234" t="s">
        <v>818</v>
      </c>
      <c r="D234">
        <v>1</v>
      </c>
      <c r="E234">
        <v>2023</v>
      </c>
      <c r="F234" t="s">
        <v>245</v>
      </c>
    </row>
    <row r="235" spans="1:6" x14ac:dyDescent="0.25">
      <c r="A235">
        <v>2</v>
      </c>
      <c r="B235">
        <v>1039</v>
      </c>
      <c r="C235" t="s">
        <v>819</v>
      </c>
      <c r="D235">
        <v>1</v>
      </c>
      <c r="E235">
        <v>2023</v>
      </c>
      <c r="F235" t="s">
        <v>245</v>
      </c>
    </row>
    <row r="236" spans="1:6" x14ac:dyDescent="0.25">
      <c r="A236">
        <v>2</v>
      </c>
      <c r="B236">
        <v>1040</v>
      </c>
      <c r="C236" t="s">
        <v>820</v>
      </c>
      <c r="D236">
        <v>1</v>
      </c>
      <c r="E236">
        <v>2023</v>
      </c>
      <c r="F236" t="s">
        <v>245</v>
      </c>
    </row>
    <row r="237" spans="1:6" x14ac:dyDescent="0.25">
      <c r="A237">
        <v>2</v>
      </c>
      <c r="B237">
        <v>1041</v>
      </c>
      <c r="C237" t="s">
        <v>821</v>
      </c>
      <c r="D237">
        <v>1</v>
      </c>
      <c r="E237">
        <v>2023</v>
      </c>
      <c r="F237" t="s">
        <v>245</v>
      </c>
    </row>
    <row r="238" spans="1:6" x14ac:dyDescent="0.25">
      <c r="A238">
        <v>2</v>
      </c>
      <c r="B238">
        <v>1063</v>
      </c>
      <c r="C238" t="s">
        <v>822</v>
      </c>
      <c r="D238">
        <v>0</v>
      </c>
      <c r="E238">
        <v>2023</v>
      </c>
      <c r="F238" t="s">
        <v>245</v>
      </c>
    </row>
    <row r="239" spans="1:6" x14ac:dyDescent="0.25">
      <c r="A239">
        <v>2</v>
      </c>
      <c r="B239">
        <v>1042</v>
      </c>
      <c r="C239" t="s">
        <v>823</v>
      </c>
      <c r="D239">
        <v>1</v>
      </c>
      <c r="E239">
        <v>2023</v>
      </c>
      <c r="F239" t="s">
        <v>245</v>
      </c>
    </row>
    <row r="240" spans="1:6" x14ac:dyDescent="0.25">
      <c r="A240">
        <v>2</v>
      </c>
      <c r="B240">
        <v>1043</v>
      </c>
      <c r="C240" t="s">
        <v>824</v>
      </c>
      <c r="D240">
        <v>1</v>
      </c>
      <c r="E240">
        <v>2023</v>
      </c>
      <c r="F240" t="s">
        <v>245</v>
      </c>
    </row>
    <row r="241" spans="1:6" x14ac:dyDescent="0.25">
      <c r="A241">
        <v>2</v>
      </c>
      <c r="B241">
        <v>1064</v>
      </c>
      <c r="C241" t="s">
        <v>825</v>
      </c>
      <c r="D241">
        <v>1</v>
      </c>
      <c r="E241">
        <v>2023</v>
      </c>
      <c r="F241" t="s">
        <v>245</v>
      </c>
    </row>
    <row r="242" spans="1:6" x14ac:dyDescent="0.25">
      <c r="A242">
        <v>2</v>
      </c>
      <c r="B242">
        <v>1044</v>
      </c>
      <c r="C242" t="s">
        <v>826</v>
      </c>
      <c r="D242">
        <v>1.05</v>
      </c>
      <c r="E242">
        <v>2023</v>
      </c>
      <c r="F242" t="s">
        <v>245</v>
      </c>
    </row>
    <row r="243" spans="1:6" x14ac:dyDescent="0.25">
      <c r="A243">
        <v>2</v>
      </c>
      <c r="B243">
        <v>1045</v>
      </c>
      <c r="C243" t="s">
        <v>827</v>
      </c>
      <c r="D243">
        <v>1.05</v>
      </c>
      <c r="E243">
        <v>2023</v>
      </c>
      <c r="F243" t="s">
        <v>245</v>
      </c>
    </row>
    <row r="244" spans="1:6" x14ac:dyDescent="0.25">
      <c r="A244">
        <v>2</v>
      </c>
      <c r="B244">
        <v>1046</v>
      </c>
      <c r="C244" t="s">
        <v>828</v>
      </c>
      <c r="D244">
        <v>1.05</v>
      </c>
      <c r="E244">
        <v>2023</v>
      </c>
      <c r="F244" t="s">
        <v>245</v>
      </c>
    </row>
    <row r="245" spans="1:6" x14ac:dyDescent="0.25">
      <c r="A245">
        <v>2</v>
      </c>
      <c r="B245">
        <v>1047</v>
      </c>
      <c r="C245" t="s">
        <v>829</v>
      </c>
      <c r="D245">
        <v>1.1499999999999999</v>
      </c>
      <c r="E245">
        <v>2023</v>
      </c>
      <c r="F245" t="s">
        <v>245</v>
      </c>
    </row>
    <row r="246" spans="1:6" x14ac:dyDescent="0.25">
      <c r="A246">
        <v>2</v>
      </c>
      <c r="B246">
        <v>1048</v>
      </c>
      <c r="C246" t="s">
        <v>830</v>
      </c>
      <c r="D246">
        <v>1</v>
      </c>
      <c r="E246">
        <v>2023</v>
      </c>
      <c r="F246" t="s">
        <v>245</v>
      </c>
    </row>
    <row r="247" spans="1:6" x14ac:dyDescent="0.25">
      <c r="A247">
        <v>2</v>
      </c>
      <c r="B247">
        <v>1049</v>
      </c>
      <c r="C247" t="s">
        <v>831</v>
      </c>
      <c r="D247">
        <v>1</v>
      </c>
      <c r="E247">
        <v>2023</v>
      </c>
      <c r="F247" t="s">
        <v>245</v>
      </c>
    </row>
    <row r="248" spans="1:6" x14ac:dyDescent="0.25">
      <c r="A248">
        <v>2</v>
      </c>
      <c r="B248">
        <v>1050</v>
      </c>
      <c r="C248" t="s">
        <v>832</v>
      </c>
      <c r="D248">
        <v>1</v>
      </c>
      <c r="E248">
        <v>2023</v>
      </c>
      <c r="F248" t="s">
        <v>245</v>
      </c>
    </row>
    <row r="249" spans="1:6" x14ac:dyDescent="0.25">
      <c r="A249">
        <v>2</v>
      </c>
      <c r="B249">
        <v>1051</v>
      </c>
      <c r="C249" t="s">
        <v>833</v>
      </c>
      <c r="D249">
        <v>1</v>
      </c>
      <c r="E249">
        <v>2023</v>
      </c>
      <c r="F249" t="s">
        <v>245</v>
      </c>
    </row>
    <row r="250" spans="1:6" x14ac:dyDescent="0.25">
      <c r="A250">
        <v>2</v>
      </c>
      <c r="B250">
        <v>1052</v>
      </c>
      <c r="C250" t="s">
        <v>834</v>
      </c>
      <c r="D250">
        <v>0</v>
      </c>
      <c r="E250">
        <v>2023</v>
      </c>
      <c r="F250" t="s">
        <v>245</v>
      </c>
    </row>
    <row r="251" spans="1:6" x14ac:dyDescent="0.25">
      <c r="A251">
        <v>2</v>
      </c>
      <c r="B251">
        <v>1053</v>
      </c>
      <c r="C251" t="s">
        <v>835</v>
      </c>
      <c r="D251">
        <v>0</v>
      </c>
      <c r="E251">
        <v>2023</v>
      </c>
      <c r="F251" t="s">
        <v>245</v>
      </c>
    </row>
    <row r="252" spans="1:6" x14ac:dyDescent="0.25">
      <c r="A252">
        <v>2</v>
      </c>
      <c r="B252">
        <v>1054</v>
      </c>
      <c r="C252" t="s">
        <v>836</v>
      </c>
      <c r="D252">
        <v>0</v>
      </c>
      <c r="E252">
        <v>2023</v>
      </c>
      <c r="F252" t="s">
        <v>245</v>
      </c>
    </row>
    <row r="253" spans="1:6" x14ac:dyDescent="0.25">
      <c r="A253">
        <v>3</v>
      </c>
      <c r="B253">
        <v>1001</v>
      </c>
      <c r="C253" t="s">
        <v>837</v>
      </c>
      <c r="D253">
        <v>1.25</v>
      </c>
      <c r="E253">
        <v>2023</v>
      </c>
      <c r="F253" t="s">
        <v>245</v>
      </c>
    </row>
    <row r="254" spans="1:6" x14ac:dyDescent="0.25">
      <c r="A254">
        <v>3</v>
      </c>
      <c r="B254">
        <v>1002</v>
      </c>
      <c r="C254" t="s">
        <v>838</v>
      </c>
      <c r="D254">
        <v>1.25</v>
      </c>
      <c r="E254">
        <v>2023</v>
      </c>
      <c r="F254" t="s">
        <v>245</v>
      </c>
    </row>
    <row r="255" spans="1:6" x14ac:dyDescent="0.25">
      <c r="A255">
        <v>3</v>
      </c>
      <c r="B255">
        <v>1003</v>
      </c>
      <c r="C255" t="s">
        <v>839</v>
      </c>
      <c r="D255">
        <v>1.25</v>
      </c>
      <c r="E255">
        <v>2023</v>
      </c>
      <c r="F255" t="s">
        <v>245</v>
      </c>
    </row>
    <row r="256" spans="1:6" x14ac:dyDescent="0.25">
      <c r="A256">
        <v>3</v>
      </c>
      <c r="B256">
        <v>1004</v>
      </c>
      <c r="C256" t="s">
        <v>840</v>
      </c>
      <c r="D256">
        <v>1.25</v>
      </c>
      <c r="E256">
        <v>2023</v>
      </c>
      <c r="F256" t="s">
        <v>245</v>
      </c>
    </row>
    <row r="257" spans="1:6" x14ac:dyDescent="0.25">
      <c r="A257">
        <v>3</v>
      </c>
      <c r="B257">
        <v>1005</v>
      </c>
      <c r="C257" t="s">
        <v>841</v>
      </c>
      <c r="D257">
        <v>1.1499999999999999</v>
      </c>
      <c r="E257">
        <v>2023</v>
      </c>
      <c r="F257" t="s">
        <v>245</v>
      </c>
    </row>
    <row r="258" spans="1:6" x14ac:dyDescent="0.25">
      <c r="A258">
        <v>3</v>
      </c>
      <c r="B258">
        <v>1006</v>
      </c>
      <c r="C258" t="s">
        <v>842</v>
      </c>
      <c r="D258">
        <v>1.05</v>
      </c>
      <c r="E258">
        <v>2023</v>
      </c>
      <c r="F258" t="s">
        <v>245</v>
      </c>
    </row>
    <row r="259" spans="1:6" x14ac:dyDescent="0.25">
      <c r="A259">
        <v>3</v>
      </c>
      <c r="B259">
        <v>1007</v>
      </c>
      <c r="C259" t="s">
        <v>843</v>
      </c>
      <c r="D259">
        <v>1</v>
      </c>
      <c r="E259">
        <v>2023</v>
      </c>
      <c r="F259" t="s">
        <v>245</v>
      </c>
    </row>
    <row r="260" spans="1:6" x14ac:dyDescent="0.25">
      <c r="A260">
        <v>3</v>
      </c>
      <c r="B260">
        <v>1008</v>
      </c>
      <c r="C260" t="s">
        <v>844</v>
      </c>
      <c r="D260">
        <v>1.1499999999999999</v>
      </c>
      <c r="E260">
        <v>2023</v>
      </c>
      <c r="F260" t="s">
        <v>245</v>
      </c>
    </row>
    <row r="261" spans="1:6" x14ac:dyDescent="0.25">
      <c r="A261">
        <v>3</v>
      </c>
      <c r="B261">
        <v>1009</v>
      </c>
      <c r="C261" t="s">
        <v>845</v>
      </c>
      <c r="D261">
        <v>1.25</v>
      </c>
      <c r="E261">
        <v>2023</v>
      </c>
      <c r="F261" t="s">
        <v>245</v>
      </c>
    </row>
    <row r="262" spans="1:6" x14ac:dyDescent="0.25">
      <c r="A262">
        <v>3</v>
      </c>
      <c r="B262">
        <v>1010</v>
      </c>
      <c r="C262" t="s">
        <v>846</v>
      </c>
      <c r="D262">
        <v>1</v>
      </c>
      <c r="E262">
        <v>2023</v>
      </c>
      <c r="F262" t="s">
        <v>245</v>
      </c>
    </row>
    <row r="263" spans="1:6" x14ac:dyDescent="0.25">
      <c r="A263">
        <v>3</v>
      </c>
      <c r="B263">
        <v>1011</v>
      </c>
      <c r="C263" t="s">
        <v>847</v>
      </c>
      <c r="D263">
        <v>1</v>
      </c>
      <c r="E263">
        <v>2023</v>
      </c>
      <c r="F263" t="s">
        <v>245</v>
      </c>
    </row>
    <row r="264" spans="1:6" x14ac:dyDescent="0.25">
      <c r="A264">
        <v>3</v>
      </c>
      <c r="B264">
        <v>1058</v>
      </c>
      <c r="C264" t="s">
        <v>848</v>
      </c>
      <c r="D264">
        <v>0</v>
      </c>
      <c r="E264">
        <v>2023</v>
      </c>
      <c r="F264" t="s">
        <v>245</v>
      </c>
    </row>
    <row r="265" spans="1:6" x14ac:dyDescent="0.25">
      <c r="A265">
        <v>3</v>
      </c>
      <c r="B265">
        <v>1012</v>
      </c>
      <c r="C265" t="s">
        <v>849</v>
      </c>
      <c r="D265">
        <v>0</v>
      </c>
      <c r="E265">
        <v>2023</v>
      </c>
      <c r="F265" t="s">
        <v>245</v>
      </c>
    </row>
    <row r="266" spans="1:6" x14ac:dyDescent="0.25">
      <c r="A266">
        <v>3</v>
      </c>
      <c r="B266">
        <v>1013</v>
      </c>
      <c r="C266" t="s">
        <v>850</v>
      </c>
      <c r="D266">
        <v>0</v>
      </c>
      <c r="E266">
        <v>2023</v>
      </c>
      <c r="F266" t="s">
        <v>245</v>
      </c>
    </row>
    <row r="267" spans="1:6" x14ac:dyDescent="0.25">
      <c r="A267">
        <v>3</v>
      </c>
      <c r="B267">
        <v>1014</v>
      </c>
      <c r="C267" t="s">
        <v>851</v>
      </c>
      <c r="D267">
        <v>0</v>
      </c>
      <c r="E267">
        <v>2023</v>
      </c>
      <c r="F267" t="s">
        <v>245</v>
      </c>
    </row>
    <row r="268" spans="1:6" x14ac:dyDescent="0.25">
      <c r="A268">
        <v>3</v>
      </c>
      <c r="B268">
        <v>1015</v>
      </c>
      <c r="C268" t="s">
        <v>852</v>
      </c>
      <c r="D268">
        <v>1.1499999999999999</v>
      </c>
      <c r="E268">
        <v>2023</v>
      </c>
      <c r="F268" t="s">
        <v>245</v>
      </c>
    </row>
    <row r="269" spans="1:6" x14ac:dyDescent="0.25">
      <c r="A269">
        <v>3</v>
      </c>
      <c r="B269">
        <v>1016</v>
      </c>
      <c r="C269" t="s">
        <v>853</v>
      </c>
      <c r="D269">
        <v>1.1499999999999999</v>
      </c>
      <c r="E269">
        <v>2023</v>
      </c>
      <c r="F269" t="s">
        <v>245</v>
      </c>
    </row>
    <row r="270" spans="1:6" x14ac:dyDescent="0.25">
      <c r="A270">
        <v>3</v>
      </c>
      <c r="B270">
        <v>1061</v>
      </c>
      <c r="C270" t="s">
        <v>854</v>
      </c>
      <c r="D270">
        <v>1.1499999999999999</v>
      </c>
      <c r="E270">
        <v>2023</v>
      </c>
      <c r="F270" t="s">
        <v>245</v>
      </c>
    </row>
    <row r="271" spans="1:6" x14ac:dyDescent="0.25">
      <c r="A271">
        <v>3</v>
      </c>
      <c r="B271">
        <v>1017</v>
      </c>
      <c r="C271" t="s">
        <v>855</v>
      </c>
      <c r="D271">
        <v>1.25</v>
      </c>
      <c r="E271">
        <v>2023</v>
      </c>
      <c r="F271" t="s">
        <v>245</v>
      </c>
    </row>
    <row r="272" spans="1:6" x14ac:dyDescent="0.25">
      <c r="A272">
        <v>3</v>
      </c>
      <c r="B272">
        <v>1018</v>
      </c>
      <c r="C272" t="s">
        <v>856</v>
      </c>
      <c r="D272">
        <v>1.25</v>
      </c>
      <c r="E272">
        <v>2023</v>
      </c>
      <c r="F272" t="s">
        <v>245</v>
      </c>
    </row>
    <row r="273" spans="1:6" x14ac:dyDescent="0.25">
      <c r="A273">
        <v>3</v>
      </c>
      <c r="B273">
        <v>1019</v>
      </c>
      <c r="C273" t="s">
        <v>857</v>
      </c>
      <c r="D273">
        <v>1</v>
      </c>
      <c r="E273">
        <v>2023</v>
      </c>
      <c r="F273" t="s">
        <v>245</v>
      </c>
    </row>
    <row r="274" spans="1:6" x14ac:dyDescent="0.25">
      <c r="A274">
        <v>3</v>
      </c>
      <c r="B274">
        <v>1059</v>
      </c>
      <c r="C274" t="s">
        <v>858</v>
      </c>
      <c r="D274">
        <v>1</v>
      </c>
      <c r="E274">
        <v>2023</v>
      </c>
      <c r="F274" t="s">
        <v>245</v>
      </c>
    </row>
    <row r="275" spans="1:6" x14ac:dyDescent="0.25">
      <c r="A275">
        <v>3</v>
      </c>
      <c r="B275">
        <v>1020</v>
      </c>
      <c r="C275" t="s">
        <v>859</v>
      </c>
      <c r="D275">
        <v>0</v>
      </c>
      <c r="E275">
        <v>2023</v>
      </c>
      <c r="F275" t="s">
        <v>245</v>
      </c>
    </row>
    <row r="276" spans="1:6" x14ac:dyDescent="0.25">
      <c r="A276">
        <v>3</v>
      </c>
      <c r="B276">
        <v>1021</v>
      </c>
      <c r="C276" t="s">
        <v>860</v>
      </c>
      <c r="D276">
        <v>1.25</v>
      </c>
      <c r="E276">
        <v>2023</v>
      </c>
      <c r="F276" t="s">
        <v>245</v>
      </c>
    </row>
    <row r="277" spans="1:6" x14ac:dyDescent="0.25">
      <c r="A277">
        <v>3</v>
      </c>
      <c r="B277">
        <v>1022</v>
      </c>
      <c r="C277" t="s">
        <v>861</v>
      </c>
      <c r="D277">
        <v>1.25</v>
      </c>
      <c r="E277">
        <v>2023</v>
      </c>
      <c r="F277" t="s">
        <v>245</v>
      </c>
    </row>
    <row r="278" spans="1:6" x14ac:dyDescent="0.25">
      <c r="A278">
        <v>3</v>
      </c>
      <c r="B278">
        <v>1023</v>
      </c>
      <c r="C278" t="s">
        <v>862</v>
      </c>
      <c r="D278">
        <v>1.25</v>
      </c>
      <c r="E278">
        <v>2023</v>
      </c>
      <c r="F278" t="s">
        <v>245</v>
      </c>
    </row>
    <row r="279" spans="1:6" x14ac:dyDescent="0.25">
      <c r="A279">
        <v>3</v>
      </c>
      <c r="B279">
        <v>1024</v>
      </c>
      <c r="C279" t="s">
        <v>863</v>
      </c>
      <c r="D279">
        <v>1</v>
      </c>
      <c r="E279">
        <v>2023</v>
      </c>
      <c r="F279" t="s">
        <v>245</v>
      </c>
    </row>
    <row r="280" spans="1:6" x14ac:dyDescent="0.25">
      <c r="A280">
        <v>3</v>
      </c>
      <c r="B280">
        <v>1025</v>
      </c>
      <c r="C280" t="s">
        <v>864</v>
      </c>
      <c r="D280">
        <v>1</v>
      </c>
      <c r="E280">
        <v>2023</v>
      </c>
      <c r="F280" t="s">
        <v>245</v>
      </c>
    </row>
    <row r="281" spans="1:6" x14ac:dyDescent="0.25">
      <c r="A281">
        <v>3</v>
      </c>
      <c r="B281">
        <v>1026</v>
      </c>
      <c r="C281" t="s">
        <v>865</v>
      </c>
      <c r="D281">
        <v>0</v>
      </c>
      <c r="E281">
        <v>2023</v>
      </c>
      <c r="F281" t="s">
        <v>245</v>
      </c>
    </row>
    <row r="282" spans="1:6" x14ac:dyDescent="0.25">
      <c r="A282">
        <v>3</v>
      </c>
      <c r="B282">
        <v>1027</v>
      </c>
      <c r="C282" t="s">
        <v>866</v>
      </c>
      <c r="D282">
        <v>0</v>
      </c>
      <c r="E282">
        <v>2023</v>
      </c>
      <c r="F282" t="s">
        <v>245</v>
      </c>
    </row>
    <row r="283" spans="1:6" x14ac:dyDescent="0.25">
      <c r="A283">
        <v>3</v>
      </c>
      <c r="B283">
        <v>1028</v>
      </c>
      <c r="C283" t="s">
        <v>867</v>
      </c>
      <c r="D283">
        <v>1.1499999999999999</v>
      </c>
      <c r="E283">
        <v>2023</v>
      </c>
      <c r="F283" t="s">
        <v>245</v>
      </c>
    </row>
    <row r="284" spans="1:6" x14ac:dyDescent="0.25">
      <c r="A284">
        <v>3</v>
      </c>
      <c r="B284">
        <v>1029</v>
      </c>
      <c r="C284" t="s">
        <v>868</v>
      </c>
      <c r="D284">
        <v>1.25</v>
      </c>
      <c r="E284">
        <v>2023</v>
      </c>
      <c r="F284" t="s">
        <v>245</v>
      </c>
    </row>
    <row r="285" spans="1:6" x14ac:dyDescent="0.25">
      <c r="A285">
        <v>3</v>
      </c>
      <c r="B285">
        <v>1030</v>
      </c>
      <c r="C285" t="s">
        <v>869</v>
      </c>
      <c r="D285">
        <v>1.05</v>
      </c>
      <c r="E285">
        <v>2023</v>
      </c>
      <c r="F285" t="s">
        <v>245</v>
      </c>
    </row>
    <row r="286" spans="1:6" x14ac:dyDescent="0.25">
      <c r="A286">
        <v>3</v>
      </c>
      <c r="B286">
        <v>1060</v>
      </c>
      <c r="C286" t="s">
        <v>870</v>
      </c>
      <c r="D286">
        <v>1.05</v>
      </c>
      <c r="E286">
        <v>2023</v>
      </c>
      <c r="F286" t="s">
        <v>245</v>
      </c>
    </row>
    <row r="287" spans="1:6" x14ac:dyDescent="0.25">
      <c r="A287">
        <v>3</v>
      </c>
      <c r="B287">
        <v>1031</v>
      </c>
      <c r="C287" t="s">
        <v>871</v>
      </c>
      <c r="D287">
        <v>1</v>
      </c>
      <c r="E287">
        <v>2023</v>
      </c>
      <c r="F287" t="s">
        <v>245</v>
      </c>
    </row>
    <row r="288" spans="1:6" x14ac:dyDescent="0.25">
      <c r="A288">
        <v>3</v>
      </c>
      <c r="B288">
        <v>1032</v>
      </c>
      <c r="C288" t="s">
        <v>872</v>
      </c>
      <c r="D288">
        <v>1</v>
      </c>
      <c r="E288">
        <v>2023</v>
      </c>
      <c r="F288" t="s">
        <v>245</v>
      </c>
    </row>
    <row r="289" spans="1:6" x14ac:dyDescent="0.25">
      <c r="A289">
        <v>3</v>
      </c>
      <c r="B289">
        <v>1033</v>
      </c>
      <c r="C289" t="s">
        <v>873</v>
      </c>
      <c r="D289">
        <v>0</v>
      </c>
      <c r="E289">
        <v>2023</v>
      </c>
      <c r="F289" t="s">
        <v>245</v>
      </c>
    </row>
    <row r="290" spans="1:6" x14ac:dyDescent="0.25">
      <c r="A290">
        <v>3</v>
      </c>
      <c r="B290">
        <v>1062</v>
      </c>
      <c r="C290" t="s">
        <v>874</v>
      </c>
      <c r="D290">
        <v>0</v>
      </c>
      <c r="E290">
        <v>2023</v>
      </c>
      <c r="F290" t="s">
        <v>245</v>
      </c>
    </row>
    <row r="291" spans="1:6" x14ac:dyDescent="0.25">
      <c r="A291">
        <v>3</v>
      </c>
      <c r="B291">
        <v>1037</v>
      </c>
      <c r="C291" t="s">
        <v>875</v>
      </c>
      <c r="D291">
        <v>1</v>
      </c>
      <c r="E291">
        <v>2023</v>
      </c>
      <c r="F291" t="s">
        <v>245</v>
      </c>
    </row>
    <row r="292" spans="1:6" x14ac:dyDescent="0.25">
      <c r="A292">
        <v>3</v>
      </c>
      <c r="B292">
        <v>1038</v>
      </c>
      <c r="C292" t="s">
        <v>876</v>
      </c>
      <c r="D292">
        <v>1</v>
      </c>
      <c r="E292">
        <v>2023</v>
      </c>
      <c r="F292" t="s">
        <v>245</v>
      </c>
    </row>
    <row r="293" spans="1:6" x14ac:dyDescent="0.25">
      <c r="A293">
        <v>3</v>
      </c>
      <c r="B293">
        <v>1039</v>
      </c>
      <c r="C293" t="s">
        <v>877</v>
      </c>
      <c r="D293">
        <v>1</v>
      </c>
      <c r="E293">
        <v>2023</v>
      </c>
      <c r="F293" t="s">
        <v>245</v>
      </c>
    </row>
    <row r="294" spans="1:6" x14ac:dyDescent="0.25">
      <c r="A294">
        <v>3</v>
      </c>
      <c r="B294">
        <v>1040</v>
      </c>
      <c r="C294" t="s">
        <v>878</v>
      </c>
      <c r="D294">
        <v>1</v>
      </c>
      <c r="E294">
        <v>2023</v>
      </c>
      <c r="F294" t="s">
        <v>245</v>
      </c>
    </row>
    <row r="295" spans="1:6" x14ac:dyDescent="0.25">
      <c r="A295">
        <v>3</v>
      </c>
      <c r="B295">
        <v>1041</v>
      </c>
      <c r="C295" t="s">
        <v>879</v>
      </c>
      <c r="D295">
        <v>1</v>
      </c>
      <c r="E295">
        <v>2023</v>
      </c>
      <c r="F295" t="s">
        <v>245</v>
      </c>
    </row>
    <row r="296" spans="1:6" x14ac:dyDescent="0.25">
      <c r="A296">
        <v>3</v>
      </c>
      <c r="B296">
        <v>1063</v>
      </c>
      <c r="C296" t="s">
        <v>880</v>
      </c>
      <c r="D296">
        <v>0</v>
      </c>
      <c r="E296">
        <v>2023</v>
      </c>
      <c r="F296" t="s">
        <v>245</v>
      </c>
    </row>
    <row r="297" spans="1:6" x14ac:dyDescent="0.25">
      <c r="A297">
        <v>3</v>
      </c>
      <c r="B297">
        <v>1042</v>
      </c>
      <c r="C297" t="s">
        <v>881</v>
      </c>
      <c r="D297">
        <v>1</v>
      </c>
      <c r="E297">
        <v>2023</v>
      </c>
      <c r="F297" t="s">
        <v>245</v>
      </c>
    </row>
    <row r="298" spans="1:6" x14ac:dyDescent="0.25">
      <c r="A298">
        <v>3</v>
      </c>
      <c r="B298">
        <v>1043</v>
      </c>
      <c r="C298" t="s">
        <v>882</v>
      </c>
      <c r="D298">
        <v>1</v>
      </c>
      <c r="E298">
        <v>2023</v>
      </c>
      <c r="F298" t="s">
        <v>245</v>
      </c>
    </row>
    <row r="299" spans="1:6" x14ac:dyDescent="0.25">
      <c r="A299">
        <v>3</v>
      </c>
      <c r="B299">
        <v>1064</v>
      </c>
      <c r="C299" t="s">
        <v>883</v>
      </c>
      <c r="D299">
        <v>1</v>
      </c>
      <c r="E299">
        <v>2023</v>
      </c>
      <c r="F299" t="s">
        <v>245</v>
      </c>
    </row>
    <row r="300" spans="1:6" x14ac:dyDescent="0.25">
      <c r="A300">
        <v>3</v>
      </c>
      <c r="B300">
        <v>1044</v>
      </c>
      <c r="C300" t="s">
        <v>884</v>
      </c>
      <c r="D300">
        <v>1.25</v>
      </c>
      <c r="E300">
        <v>2023</v>
      </c>
      <c r="F300" t="s">
        <v>245</v>
      </c>
    </row>
    <row r="301" spans="1:6" x14ac:dyDescent="0.25">
      <c r="A301">
        <v>3</v>
      </c>
      <c r="B301">
        <v>1045</v>
      </c>
      <c r="C301" t="s">
        <v>885</v>
      </c>
      <c r="D301">
        <v>1.05</v>
      </c>
      <c r="E301">
        <v>2023</v>
      </c>
      <c r="F301" t="s">
        <v>245</v>
      </c>
    </row>
    <row r="302" spans="1:6" x14ac:dyDescent="0.25">
      <c r="A302">
        <v>3</v>
      </c>
      <c r="B302">
        <v>1046</v>
      </c>
      <c r="C302" t="s">
        <v>886</v>
      </c>
      <c r="D302">
        <v>1.05</v>
      </c>
      <c r="E302">
        <v>2023</v>
      </c>
      <c r="F302" t="s">
        <v>245</v>
      </c>
    </row>
    <row r="303" spans="1:6" x14ac:dyDescent="0.25">
      <c r="A303">
        <v>3</v>
      </c>
      <c r="B303">
        <v>1047</v>
      </c>
      <c r="C303" t="s">
        <v>887</v>
      </c>
      <c r="D303">
        <v>1.1499999999999999</v>
      </c>
      <c r="E303">
        <v>2023</v>
      </c>
      <c r="F303" t="s">
        <v>245</v>
      </c>
    </row>
    <row r="304" spans="1:6" x14ac:dyDescent="0.25">
      <c r="A304">
        <v>3</v>
      </c>
      <c r="B304">
        <v>1048</v>
      </c>
      <c r="C304" t="s">
        <v>888</v>
      </c>
      <c r="D304">
        <v>1</v>
      </c>
      <c r="E304">
        <v>2023</v>
      </c>
      <c r="F304" t="s">
        <v>245</v>
      </c>
    </row>
    <row r="305" spans="1:6" x14ac:dyDescent="0.25">
      <c r="A305">
        <v>3</v>
      </c>
      <c r="B305">
        <v>1049</v>
      </c>
      <c r="C305" t="s">
        <v>889</v>
      </c>
      <c r="D305">
        <v>1</v>
      </c>
      <c r="E305">
        <v>2023</v>
      </c>
      <c r="F305" t="s">
        <v>245</v>
      </c>
    </row>
    <row r="306" spans="1:6" x14ac:dyDescent="0.25">
      <c r="A306">
        <v>3</v>
      </c>
      <c r="B306">
        <v>1050</v>
      </c>
      <c r="C306" t="s">
        <v>890</v>
      </c>
      <c r="D306">
        <v>1</v>
      </c>
      <c r="E306">
        <v>2023</v>
      </c>
      <c r="F306" t="s">
        <v>245</v>
      </c>
    </row>
    <row r="307" spans="1:6" x14ac:dyDescent="0.25">
      <c r="A307">
        <v>3</v>
      </c>
      <c r="B307">
        <v>1051</v>
      </c>
      <c r="C307" t="s">
        <v>891</v>
      </c>
      <c r="D307">
        <v>1</v>
      </c>
      <c r="E307">
        <v>2023</v>
      </c>
      <c r="F307" t="s">
        <v>245</v>
      </c>
    </row>
    <row r="308" spans="1:6" x14ac:dyDescent="0.25">
      <c r="A308">
        <v>3</v>
      </c>
      <c r="B308">
        <v>1052</v>
      </c>
      <c r="C308" t="s">
        <v>892</v>
      </c>
      <c r="D308">
        <v>0</v>
      </c>
      <c r="E308">
        <v>2023</v>
      </c>
      <c r="F308" t="s">
        <v>245</v>
      </c>
    </row>
    <row r="309" spans="1:6" x14ac:dyDescent="0.25">
      <c r="A309">
        <v>3</v>
      </c>
      <c r="B309">
        <v>1053</v>
      </c>
      <c r="C309" t="s">
        <v>893</v>
      </c>
      <c r="D309">
        <v>0</v>
      </c>
      <c r="E309">
        <v>2023</v>
      </c>
      <c r="F309" t="s">
        <v>245</v>
      </c>
    </row>
    <row r="310" spans="1:6" x14ac:dyDescent="0.25">
      <c r="A310">
        <v>3</v>
      </c>
      <c r="B310">
        <v>1054</v>
      </c>
      <c r="C310" t="s">
        <v>894</v>
      </c>
      <c r="D310">
        <v>0</v>
      </c>
      <c r="E310">
        <v>2023</v>
      </c>
      <c r="F310" t="s">
        <v>245</v>
      </c>
    </row>
    <row r="311" spans="1:6" x14ac:dyDescent="0.25">
      <c r="A311">
        <v>4</v>
      </c>
      <c r="B311">
        <v>1001</v>
      </c>
      <c r="C311" t="s">
        <v>895</v>
      </c>
      <c r="D311">
        <v>1</v>
      </c>
      <c r="E311">
        <v>2023</v>
      </c>
      <c r="F311" t="s">
        <v>245</v>
      </c>
    </row>
    <row r="312" spans="1:6" x14ac:dyDescent="0.25">
      <c r="A312">
        <v>4</v>
      </c>
      <c r="B312">
        <v>1002</v>
      </c>
      <c r="C312" t="s">
        <v>896</v>
      </c>
      <c r="D312">
        <v>1</v>
      </c>
      <c r="E312">
        <v>2023</v>
      </c>
      <c r="F312" t="s">
        <v>245</v>
      </c>
    </row>
    <row r="313" spans="1:6" x14ac:dyDescent="0.25">
      <c r="A313">
        <v>4</v>
      </c>
      <c r="B313">
        <v>1003</v>
      </c>
      <c r="C313" t="s">
        <v>897</v>
      </c>
      <c r="D313">
        <v>1</v>
      </c>
      <c r="E313">
        <v>2023</v>
      </c>
      <c r="F313" t="s">
        <v>245</v>
      </c>
    </row>
    <row r="314" spans="1:6" x14ac:dyDescent="0.25">
      <c r="A314">
        <v>4</v>
      </c>
      <c r="B314">
        <v>1004</v>
      </c>
      <c r="C314" t="s">
        <v>898</v>
      </c>
      <c r="D314">
        <v>1</v>
      </c>
      <c r="E314">
        <v>2023</v>
      </c>
      <c r="F314" t="s">
        <v>245</v>
      </c>
    </row>
    <row r="315" spans="1:6" x14ac:dyDescent="0.25">
      <c r="A315">
        <v>4</v>
      </c>
      <c r="B315">
        <v>1005</v>
      </c>
      <c r="C315" t="s">
        <v>899</v>
      </c>
      <c r="D315">
        <v>1</v>
      </c>
      <c r="E315">
        <v>2023</v>
      </c>
      <c r="F315" t="s">
        <v>245</v>
      </c>
    </row>
    <row r="316" spans="1:6" x14ac:dyDescent="0.25">
      <c r="A316">
        <v>4</v>
      </c>
      <c r="B316">
        <v>1006</v>
      </c>
      <c r="C316" t="s">
        <v>900</v>
      </c>
      <c r="D316">
        <v>1</v>
      </c>
      <c r="E316">
        <v>2023</v>
      </c>
      <c r="F316" t="s">
        <v>245</v>
      </c>
    </row>
    <row r="317" spans="1:6" x14ac:dyDescent="0.25">
      <c r="A317">
        <v>4</v>
      </c>
      <c r="B317">
        <v>1007</v>
      </c>
      <c r="C317" t="s">
        <v>901</v>
      </c>
      <c r="D317">
        <v>1</v>
      </c>
      <c r="E317">
        <v>2023</v>
      </c>
      <c r="F317" t="s">
        <v>245</v>
      </c>
    </row>
    <row r="318" spans="1:6" x14ac:dyDescent="0.25">
      <c r="A318">
        <v>4</v>
      </c>
      <c r="B318">
        <v>1008</v>
      </c>
      <c r="C318" t="s">
        <v>902</v>
      </c>
      <c r="D318">
        <v>1</v>
      </c>
      <c r="E318">
        <v>2023</v>
      </c>
      <c r="F318" t="s">
        <v>245</v>
      </c>
    </row>
    <row r="319" spans="1:6" x14ac:dyDescent="0.25">
      <c r="A319">
        <v>4</v>
      </c>
      <c r="B319">
        <v>1009</v>
      </c>
      <c r="C319" t="s">
        <v>903</v>
      </c>
      <c r="D319">
        <v>1</v>
      </c>
      <c r="E319">
        <v>2023</v>
      </c>
      <c r="F319" t="s">
        <v>245</v>
      </c>
    </row>
    <row r="320" spans="1:6" x14ac:dyDescent="0.25">
      <c r="A320">
        <v>4</v>
      </c>
      <c r="B320">
        <v>1010</v>
      </c>
      <c r="C320" t="s">
        <v>904</v>
      </c>
      <c r="D320">
        <v>1</v>
      </c>
      <c r="E320">
        <v>2023</v>
      </c>
      <c r="F320" t="s">
        <v>245</v>
      </c>
    </row>
    <row r="321" spans="1:6" x14ac:dyDescent="0.25">
      <c r="A321">
        <v>4</v>
      </c>
      <c r="B321">
        <v>1011</v>
      </c>
      <c r="C321" t="s">
        <v>905</v>
      </c>
      <c r="D321">
        <v>1</v>
      </c>
      <c r="E321">
        <v>2023</v>
      </c>
      <c r="F321" t="s">
        <v>245</v>
      </c>
    </row>
    <row r="322" spans="1:6" x14ac:dyDescent="0.25">
      <c r="A322">
        <v>4</v>
      </c>
      <c r="B322">
        <v>1058</v>
      </c>
      <c r="C322" t="s">
        <v>906</v>
      </c>
      <c r="D322">
        <v>0</v>
      </c>
      <c r="E322">
        <v>2023</v>
      </c>
      <c r="F322" t="s">
        <v>245</v>
      </c>
    </row>
    <row r="323" spans="1:6" x14ac:dyDescent="0.25">
      <c r="A323">
        <v>4</v>
      </c>
      <c r="B323">
        <v>1012</v>
      </c>
      <c r="C323" t="s">
        <v>907</v>
      </c>
      <c r="D323">
        <v>0</v>
      </c>
      <c r="E323">
        <v>2023</v>
      </c>
      <c r="F323" t="s">
        <v>245</v>
      </c>
    </row>
    <row r="324" spans="1:6" x14ac:dyDescent="0.25">
      <c r="A324">
        <v>4</v>
      </c>
      <c r="B324">
        <v>1013</v>
      </c>
      <c r="C324" t="s">
        <v>908</v>
      </c>
      <c r="D324">
        <v>0</v>
      </c>
      <c r="E324">
        <v>2023</v>
      </c>
      <c r="F324" t="s">
        <v>245</v>
      </c>
    </row>
    <row r="325" spans="1:6" x14ac:dyDescent="0.25">
      <c r="A325">
        <v>4</v>
      </c>
      <c r="B325">
        <v>1014</v>
      </c>
      <c r="C325" t="s">
        <v>909</v>
      </c>
      <c r="D325">
        <v>0</v>
      </c>
      <c r="E325">
        <v>2023</v>
      </c>
      <c r="F325" t="s">
        <v>245</v>
      </c>
    </row>
    <row r="326" spans="1:6" x14ac:dyDescent="0.25">
      <c r="A326">
        <v>4</v>
      </c>
      <c r="B326">
        <v>1015</v>
      </c>
      <c r="C326" t="s">
        <v>910</v>
      </c>
      <c r="D326">
        <v>1</v>
      </c>
      <c r="E326">
        <v>2023</v>
      </c>
      <c r="F326" t="s">
        <v>245</v>
      </c>
    </row>
    <row r="327" spans="1:6" x14ac:dyDescent="0.25">
      <c r="A327">
        <v>4</v>
      </c>
      <c r="B327">
        <v>1016</v>
      </c>
      <c r="C327" t="s">
        <v>911</v>
      </c>
      <c r="D327">
        <v>1</v>
      </c>
      <c r="E327">
        <v>2023</v>
      </c>
      <c r="F327" t="s">
        <v>245</v>
      </c>
    </row>
    <row r="328" spans="1:6" x14ac:dyDescent="0.25">
      <c r="A328">
        <v>4</v>
      </c>
      <c r="B328">
        <v>1061</v>
      </c>
      <c r="C328" t="s">
        <v>912</v>
      </c>
      <c r="D328">
        <v>1</v>
      </c>
      <c r="E328">
        <v>2023</v>
      </c>
      <c r="F328" t="s">
        <v>245</v>
      </c>
    </row>
    <row r="329" spans="1:6" x14ac:dyDescent="0.25">
      <c r="A329">
        <v>4</v>
      </c>
      <c r="B329">
        <v>1017</v>
      </c>
      <c r="C329" t="s">
        <v>913</v>
      </c>
      <c r="D329">
        <v>1</v>
      </c>
      <c r="E329">
        <v>2023</v>
      </c>
      <c r="F329" t="s">
        <v>245</v>
      </c>
    </row>
    <row r="330" spans="1:6" x14ac:dyDescent="0.25">
      <c r="A330">
        <v>4</v>
      </c>
      <c r="B330">
        <v>1018</v>
      </c>
      <c r="C330" t="s">
        <v>914</v>
      </c>
      <c r="D330">
        <v>1</v>
      </c>
      <c r="E330">
        <v>2023</v>
      </c>
      <c r="F330" t="s">
        <v>245</v>
      </c>
    </row>
    <row r="331" spans="1:6" x14ac:dyDescent="0.25">
      <c r="A331">
        <v>4</v>
      </c>
      <c r="B331">
        <v>1019</v>
      </c>
      <c r="C331" t="s">
        <v>915</v>
      </c>
      <c r="D331">
        <v>1</v>
      </c>
      <c r="E331">
        <v>2023</v>
      </c>
      <c r="F331" t="s">
        <v>245</v>
      </c>
    </row>
    <row r="332" spans="1:6" x14ac:dyDescent="0.25">
      <c r="A332">
        <v>4</v>
      </c>
      <c r="B332">
        <v>1059</v>
      </c>
      <c r="C332" t="s">
        <v>916</v>
      </c>
      <c r="D332">
        <v>1</v>
      </c>
      <c r="E332">
        <v>2023</v>
      </c>
      <c r="F332" t="s">
        <v>245</v>
      </c>
    </row>
    <row r="333" spans="1:6" x14ac:dyDescent="0.25">
      <c r="A333">
        <v>4</v>
      </c>
      <c r="B333">
        <v>1020</v>
      </c>
      <c r="C333" t="s">
        <v>917</v>
      </c>
      <c r="D333">
        <v>1</v>
      </c>
      <c r="E333">
        <v>2023</v>
      </c>
      <c r="F333" t="s">
        <v>245</v>
      </c>
    </row>
    <row r="334" spans="1:6" x14ac:dyDescent="0.25">
      <c r="A334">
        <v>4</v>
      </c>
      <c r="B334">
        <v>1021</v>
      </c>
      <c r="C334" t="s">
        <v>918</v>
      </c>
      <c r="D334">
        <v>1.25</v>
      </c>
      <c r="E334">
        <v>2023</v>
      </c>
      <c r="F334" t="s">
        <v>245</v>
      </c>
    </row>
    <row r="335" spans="1:6" x14ac:dyDescent="0.25">
      <c r="A335">
        <v>4</v>
      </c>
      <c r="B335">
        <v>1022</v>
      </c>
      <c r="C335" t="s">
        <v>919</v>
      </c>
      <c r="D335">
        <v>1</v>
      </c>
      <c r="E335">
        <v>2023</v>
      </c>
      <c r="F335" t="s">
        <v>245</v>
      </c>
    </row>
    <row r="336" spans="1:6" x14ac:dyDescent="0.25">
      <c r="A336">
        <v>4</v>
      </c>
      <c r="B336">
        <v>1023</v>
      </c>
      <c r="C336" t="s">
        <v>920</v>
      </c>
      <c r="D336">
        <v>1</v>
      </c>
      <c r="E336">
        <v>2023</v>
      </c>
      <c r="F336" t="s">
        <v>245</v>
      </c>
    </row>
    <row r="337" spans="1:6" x14ac:dyDescent="0.25">
      <c r="A337">
        <v>4</v>
      </c>
      <c r="B337">
        <v>1024</v>
      </c>
      <c r="C337" t="s">
        <v>921</v>
      </c>
      <c r="D337">
        <v>1</v>
      </c>
      <c r="E337">
        <v>2023</v>
      </c>
      <c r="F337" t="s">
        <v>245</v>
      </c>
    </row>
    <row r="338" spans="1:6" x14ac:dyDescent="0.25">
      <c r="A338">
        <v>4</v>
      </c>
      <c r="B338">
        <v>1025</v>
      </c>
      <c r="C338" t="s">
        <v>922</v>
      </c>
      <c r="D338">
        <v>1</v>
      </c>
      <c r="E338">
        <v>2023</v>
      </c>
      <c r="F338" t="s">
        <v>245</v>
      </c>
    </row>
    <row r="339" spans="1:6" x14ac:dyDescent="0.25">
      <c r="A339">
        <v>4</v>
      </c>
      <c r="B339">
        <v>1026</v>
      </c>
      <c r="C339" t="s">
        <v>923</v>
      </c>
      <c r="D339">
        <v>0</v>
      </c>
      <c r="E339">
        <v>2023</v>
      </c>
      <c r="F339" t="s">
        <v>245</v>
      </c>
    </row>
    <row r="340" spans="1:6" x14ac:dyDescent="0.25">
      <c r="A340">
        <v>4</v>
      </c>
      <c r="B340">
        <v>1027</v>
      </c>
      <c r="C340" t="s">
        <v>924</v>
      </c>
      <c r="D340">
        <v>0</v>
      </c>
      <c r="E340">
        <v>2023</v>
      </c>
      <c r="F340" t="s">
        <v>245</v>
      </c>
    </row>
    <row r="341" spans="1:6" x14ac:dyDescent="0.25">
      <c r="A341">
        <v>4</v>
      </c>
      <c r="B341">
        <v>1028</v>
      </c>
      <c r="C341" t="s">
        <v>925</v>
      </c>
      <c r="D341">
        <v>1</v>
      </c>
      <c r="E341">
        <v>2023</v>
      </c>
      <c r="F341" t="s">
        <v>245</v>
      </c>
    </row>
    <row r="342" spans="1:6" x14ac:dyDescent="0.25">
      <c r="A342">
        <v>4</v>
      </c>
      <c r="B342">
        <v>1029</v>
      </c>
      <c r="C342" t="s">
        <v>926</v>
      </c>
      <c r="D342">
        <v>1</v>
      </c>
      <c r="E342">
        <v>2023</v>
      </c>
      <c r="F342" t="s">
        <v>245</v>
      </c>
    </row>
    <row r="343" spans="1:6" x14ac:dyDescent="0.25">
      <c r="A343">
        <v>4</v>
      </c>
      <c r="B343">
        <v>1030</v>
      </c>
      <c r="C343" t="s">
        <v>927</v>
      </c>
      <c r="D343">
        <v>1.25</v>
      </c>
      <c r="E343">
        <v>2023</v>
      </c>
      <c r="F343" t="s">
        <v>245</v>
      </c>
    </row>
    <row r="344" spans="1:6" x14ac:dyDescent="0.25">
      <c r="A344">
        <v>4</v>
      </c>
      <c r="B344">
        <v>1060</v>
      </c>
      <c r="C344" t="s">
        <v>928</v>
      </c>
      <c r="D344">
        <v>1</v>
      </c>
      <c r="E344">
        <v>2023</v>
      </c>
      <c r="F344" t="s">
        <v>245</v>
      </c>
    </row>
    <row r="345" spans="1:6" x14ac:dyDescent="0.25">
      <c r="A345">
        <v>4</v>
      </c>
      <c r="B345">
        <v>1031</v>
      </c>
      <c r="C345" t="s">
        <v>929</v>
      </c>
      <c r="D345">
        <v>1</v>
      </c>
      <c r="E345">
        <v>2023</v>
      </c>
      <c r="F345" t="s">
        <v>245</v>
      </c>
    </row>
    <row r="346" spans="1:6" x14ac:dyDescent="0.25">
      <c r="A346">
        <v>4</v>
      </c>
      <c r="B346">
        <v>1032</v>
      </c>
      <c r="C346" t="s">
        <v>930</v>
      </c>
      <c r="D346">
        <v>1</v>
      </c>
      <c r="E346">
        <v>2023</v>
      </c>
      <c r="F346" t="s">
        <v>245</v>
      </c>
    </row>
    <row r="347" spans="1:6" x14ac:dyDescent="0.25">
      <c r="A347">
        <v>4</v>
      </c>
      <c r="B347">
        <v>1033</v>
      </c>
      <c r="C347" t="s">
        <v>931</v>
      </c>
      <c r="D347">
        <v>1</v>
      </c>
      <c r="E347">
        <v>2023</v>
      </c>
      <c r="F347" t="s">
        <v>245</v>
      </c>
    </row>
    <row r="348" spans="1:6" x14ac:dyDescent="0.25">
      <c r="A348">
        <v>4</v>
      </c>
      <c r="B348">
        <v>1062</v>
      </c>
      <c r="C348" t="s">
        <v>932</v>
      </c>
      <c r="D348">
        <v>1</v>
      </c>
      <c r="E348">
        <v>2023</v>
      </c>
      <c r="F348" t="s">
        <v>245</v>
      </c>
    </row>
    <row r="349" spans="1:6" x14ac:dyDescent="0.25">
      <c r="A349">
        <v>4</v>
      </c>
      <c r="B349">
        <v>1037</v>
      </c>
      <c r="C349" t="s">
        <v>933</v>
      </c>
      <c r="D349">
        <v>1</v>
      </c>
      <c r="E349">
        <v>2023</v>
      </c>
      <c r="F349" t="s">
        <v>245</v>
      </c>
    </row>
    <row r="350" spans="1:6" x14ac:dyDescent="0.25">
      <c r="A350">
        <v>4</v>
      </c>
      <c r="B350">
        <v>1038</v>
      </c>
      <c r="C350" t="s">
        <v>934</v>
      </c>
      <c r="D350">
        <v>1</v>
      </c>
      <c r="E350">
        <v>2023</v>
      </c>
      <c r="F350" t="s">
        <v>245</v>
      </c>
    </row>
    <row r="351" spans="1:6" x14ac:dyDescent="0.25">
      <c r="A351">
        <v>4</v>
      </c>
      <c r="B351">
        <v>1039</v>
      </c>
      <c r="C351" t="s">
        <v>935</v>
      </c>
      <c r="D351">
        <v>1</v>
      </c>
      <c r="E351">
        <v>2023</v>
      </c>
      <c r="F351" t="s">
        <v>245</v>
      </c>
    </row>
    <row r="352" spans="1:6" x14ac:dyDescent="0.25">
      <c r="A352">
        <v>4</v>
      </c>
      <c r="B352">
        <v>1040</v>
      </c>
      <c r="C352" t="s">
        <v>936</v>
      </c>
      <c r="D352">
        <v>1</v>
      </c>
      <c r="E352">
        <v>2023</v>
      </c>
      <c r="F352" t="s">
        <v>245</v>
      </c>
    </row>
    <row r="353" spans="1:6" x14ac:dyDescent="0.25">
      <c r="A353">
        <v>4</v>
      </c>
      <c r="B353">
        <v>1041</v>
      </c>
      <c r="C353" t="s">
        <v>937</v>
      </c>
      <c r="D353">
        <v>1</v>
      </c>
      <c r="E353">
        <v>2023</v>
      </c>
      <c r="F353" t="s">
        <v>245</v>
      </c>
    </row>
    <row r="354" spans="1:6" x14ac:dyDescent="0.25">
      <c r="A354">
        <v>4</v>
      </c>
      <c r="B354">
        <v>1063</v>
      </c>
      <c r="C354" t="s">
        <v>938</v>
      </c>
      <c r="D354">
        <v>0</v>
      </c>
      <c r="E354">
        <v>2023</v>
      </c>
      <c r="F354" t="s">
        <v>245</v>
      </c>
    </row>
    <row r="355" spans="1:6" x14ac:dyDescent="0.25">
      <c r="A355">
        <v>4</v>
      </c>
      <c r="B355">
        <v>1042</v>
      </c>
      <c r="C355" t="s">
        <v>939</v>
      </c>
      <c r="D355">
        <v>1</v>
      </c>
      <c r="E355">
        <v>2023</v>
      </c>
      <c r="F355" t="s">
        <v>245</v>
      </c>
    </row>
    <row r="356" spans="1:6" x14ac:dyDescent="0.25">
      <c r="A356">
        <v>4</v>
      </c>
      <c r="B356">
        <v>1043</v>
      </c>
      <c r="C356" t="s">
        <v>940</v>
      </c>
      <c r="D356">
        <v>1</v>
      </c>
      <c r="E356">
        <v>2023</v>
      </c>
      <c r="F356" t="s">
        <v>245</v>
      </c>
    </row>
    <row r="357" spans="1:6" x14ac:dyDescent="0.25">
      <c r="A357">
        <v>4</v>
      </c>
      <c r="B357">
        <v>1064</v>
      </c>
      <c r="C357" t="s">
        <v>941</v>
      </c>
      <c r="D357">
        <v>1</v>
      </c>
      <c r="E357">
        <v>2023</v>
      </c>
      <c r="F357" t="s">
        <v>245</v>
      </c>
    </row>
    <row r="358" spans="1:6" x14ac:dyDescent="0.25">
      <c r="A358">
        <v>4</v>
      </c>
      <c r="B358">
        <v>1044</v>
      </c>
      <c r="C358" t="s">
        <v>942</v>
      </c>
      <c r="D358">
        <v>1</v>
      </c>
      <c r="E358">
        <v>2023</v>
      </c>
      <c r="F358" t="s">
        <v>245</v>
      </c>
    </row>
    <row r="359" spans="1:6" x14ac:dyDescent="0.25">
      <c r="A359">
        <v>4</v>
      </c>
      <c r="B359">
        <v>1045</v>
      </c>
      <c r="C359" t="s">
        <v>943</v>
      </c>
      <c r="D359">
        <v>1</v>
      </c>
      <c r="E359">
        <v>2023</v>
      </c>
      <c r="F359" t="s">
        <v>245</v>
      </c>
    </row>
    <row r="360" spans="1:6" x14ac:dyDescent="0.25">
      <c r="A360">
        <v>4</v>
      </c>
      <c r="B360">
        <v>1046</v>
      </c>
      <c r="C360" t="s">
        <v>944</v>
      </c>
      <c r="D360">
        <v>1</v>
      </c>
      <c r="E360">
        <v>2023</v>
      </c>
      <c r="F360" t="s">
        <v>245</v>
      </c>
    </row>
    <row r="361" spans="1:6" x14ac:dyDescent="0.25">
      <c r="A361">
        <v>4</v>
      </c>
      <c r="B361">
        <v>1047</v>
      </c>
      <c r="C361" t="s">
        <v>945</v>
      </c>
      <c r="D361">
        <v>1</v>
      </c>
      <c r="E361">
        <v>2023</v>
      </c>
      <c r="F361" t="s">
        <v>245</v>
      </c>
    </row>
    <row r="362" spans="1:6" x14ac:dyDescent="0.25">
      <c r="A362">
        <v>4</v>
      </c>
      <c r="B362">
        <v>1048</v>
      </c>
      <c r="C362" t="s">
        <v>946</v>
      </c>
      <c r="D362">
        <v>1</v>
      </c>
      <c r="E362">
        <v>2023</v>
      </c>
      <c r="F362" t="s">
        <v>245</v>
      </c>
    </row>
    <row r="363" spans="1:6" x14ac:dyDescent="0.25">
      <c r="A363">
        <v>4</v>
      </c>
      <c r="B363">
        <v>1049</v>
      </c>
      <c r="C363" t="s">
        <v>947</v>
      </c>
      <c r="D363">
        <v>1</v>
      </c>
      <c r="E363">
        <v>2023</v>
      </c>
      <c r="F363" t="s">
        <v>245</v>
      </c>
    </row>
    <row r="364" spans="1:6" x14ac:dyDescent="0.25">
      <c r="A364">
        <v>4</v>
      </c>
      <c r="B364">
        <v>1050</v>
      </c>
      <c r="C364" t="s">
        <v>948</v>
      </c>
      <c r="D364">
        <v>0</v>
      </c>
      <c r="E364">
        <v>2023</v>
      </c>
      <c r="F364" t="s">
        <v>245</v>
      </c>
    </row>
    <row r="365" spans="1:6" x14ac:dyDescent="0.25">
      <c r="A365">
        <v>4</v>
      </c>
      <c r="B365">
        <v>1051</v>
      </c>
      <c r="C365" t="s">
        <v>949</v>
      </c>
      <c r="D365">
        <v>1</v>
      </c>
      <c r="E365">
        <v>2023</v>
      </c>
      <c r="F365" t="s">
        <v>245</v>
      </c>
    </row>
    <row r="366" spans="1:6" x14ac:dyDescent="0.25">
      <c r="A366">
        <v>4</v>
      </c>
      <c r="B366">
        <v>1052</v>
      </c>
      <c r="C366" t="s">
        <v>950</v>
      </c>
      <c r="D366">
        <v>0</v>
      </c>
      <c r="E366">
        <v>2023</v>
      </c>
      <c r="F366" t="s">
        <v>245</v>
      </c>
    </row>
    <row r="367" spans="1:6" x14ac:dyDescent="0.25">
      <c r="A367">
        <v>4</v>
      </c>
      <c r="B367">
        <v>1053</v>
      </c>
      <c r="C367" t="s">
        <v>951</v>
      </c>
      <c r="D367">
        <v>1</v>
      </c>
      <c r="E367">
        <v>2023</v>
      </c>
      <c r="F367" t="s">
        <v>245</v>
      </c>
    </row>
    <row r="368" spans="1:6" x14ac:dyDescent="0.25">
      <c r="A368">
        <v>4</v>
      </c>
      <c r="B368">
        <v>1054</v>
      </c>
      <c r="C368" t="s">
        <v>952</v>
      </c>
      <c r="D368">
        <v>0</v>
      </c>
      <c r="E368">
        <v>2023</v>
      </c>
      <c r="F368" t="s">
        <v>245</v>
      </c>
    </row>
    <row r="369" spans="1:6" x14ac:dyDescent="0.25">
      <c r="A369">
        <v>5</v>
      </c>
      <c r="B369">
        <v>1001</v>
      </c>
      <c r="C369" t="s">
        <v>953</v>
      </c>
      <c r="D369">
        <v>1.25</v>
      </c>
      <c r="E369">
        <v>2023</v>
      </c>
      <c r="F369" t="s">
        <v>245</v>
      </c>
    </row>
    <row r="370" spans="1:6" x14ac:dyDescent="0.25">
      <c r="A370">
        <v>5</v>
      </c>
      <c r="B370">
        <v>1002</v>
      </c>
      <c r="C370" t="s">
        <v>954</v>
      </c>
      <c r="D370">
        <v>1</v>
      </c>
      <c r="E370">
        <v>2023</v>
      </c>
      <c r="F370" t="s">
        <v>245</v>
      </c>
    </row>
    <row r="371" spans="1:6" x14ac:dyDescent="0.25">
      <c r="A371">
        <v>5</v>
      </c>
      <c r="B371">
        <v>1003</v>
      </c>
      <c r="C371" t="s">
        <v>955</v>
      </c>
      <c r="D371">
        <v>1</v>
      </c>
      <c r="E371">
        <v>2023</v>
      </c>
      <c r="F371" t="s">
        <v>245</v>
      </c>
    </row>
    <row r="372" spans="1:6" x14ac:dyDescent="0.25">
      <c r="A372">
        <v>5</v>
      </c>
      <c r="B372">
        <v>1004</v>
      </c>
      <c r="C372" t="s">
        <v>956</v>
      </c>
      <c r="D372">
        <v>1</v>
      </c>
      <c r="E372">
        <v>2023</v>
      </c>
      <c r="F372" t="s">
        <v>245</v>
      </c>
    </row>
    <row r="373" spans="1:6" x14ac:dyDescent="0.25">
      <c r="A373">
        <v>5</v>
      </c>
      <c r="B373">
        <v>1005</v>
      </c>
      <c r="C373" t="s">
        <v>957</v>
      </c>
      <c r="D373">
        <v>1.1499999999999999</v>
      </c>
      <c r="E373">
        <v>2023</v>
      </c>
      <c r="F373" t="s">
        <v>245</v>
      </c>
    </row>
    <row r="374" spans="1:6" x14ac:dyDescent="0.25">
      <c r="A374">
        <v>5</v>
      </c>
      <c r="B374">
        <v>1006</v>
      </c>
      <c r="C374" t="s">
        <v>958</v>
      </c>
      <c r="D374">
        <v>1</v>
      </c>
      <c r="E374">
        <v>2023</v>
      </c>
      <c r="F374" t="s">
        <v>245</v>
      </c>
    </row>
    <row r="375" spans="1:6" x14ac:dyDescent="0.25">
      <c r="A375">
        <v>5</v>
      </c>
      <c r="B375">
        <v>1007</v>
      </c>
      <c r="C375" t="s">
        <v>959</v>
      </c>
      <c r="D375">
        <v>1</v>
      </c>
      <c r="E375">
        <v>2023</v>
      </c>
      <c r="F375" t="s">
        <v>245</v>
      </c>
    </row>
    <row r="376" spans="1:6" x14ac:dyDescent="0.25">
      <c r="A376">
        <v>5</v>
      </c>
      <c r="B376">
        <v>1008</v>
      </c>
      <c r="C376" t="s">
        <v>960</v>
      </c>
      <c r="D376">
        <v>1.1499999999999999</v>
      </c>
      <c r="E376">
        <v>2023</v>
      </c>
      <c r="F376" t="s">
        <v>245</v>
      </c>
    </row>
    <row r="377" spans="1:6" x14ac:dyDescent="0.25">
      <c r="A377">
        <v>5</v>
      </c>
      <c r="B377">
        <v>1009</v>
      </c>
      <c r="C377" t="s">
        <v>961</v>
      </c>
      <c r="D377">
        <v>1</v>
      </c>
      <c r="E377">
        <v>2023</v>
      </c>
      <c r="F377" t="s">
        <v>245</v>
      </c>
    </row>
    <row r="378" spans="1:6" x14ac:dyDescent="0.25">
      <c r="A378">
        <v>5</v>
      </c>
      <c r="B378">
        <v>1010</v>
      </c>
      <c r="C378" t="s">
        <v>962</v>
      </c>
      <c r="D378">
        <v>1.05</v>
      </c>
      <c r="E378">
        <v>2023</v>
      </c>
      <c r="F378" t="s">
        <v>245</v>
      </c>
    </row>
    <row r="379" spans="1:6" x14ac:dyDescent="0.25">
      <c r="A379">
        <v>5</v>
      </c>
      <c r="B379">
        <v>1011</v>
      </c>
      <c r="C379" t="s">
        <v>963</v>
      </c>
      <c r="D379">
        <v>0</v>
      </c>
      <c r="E379">
        <v>2023</v>
      </c>
      <c r="F379" t="s">
        <v>245</v>
      </c>
    </row>
    <row r="380" spans="1:6" x14ac:dyDescent="0.25">
      <c r="A380">
        <v>5</v>
      </c>
      <c r="B380">
        <v>1058</v>
      </c>
      <c r="C380" t="s">
        <v>964</v>
      </c>
      <c r="D380">
        <v>0</v>
      </c>
      <c r="E380">
        <v>2023</v>
      </c>
      <c r="F380" t="s">
        <v>245</v>
      </c>
    </row>
    <row r="381" spans="1:6" x14ac:dyDescent="0.25">
      <c r="A381">
        <v>5</v>
      </c>
      <c r="B381">
        <v>1012</v>
      </c>
      <c r="C381" t="s">
        <v>965</v>
      </c>
      <c r="D381">
        <v>0</v>
      </c>
      <c r="E381">
        <v>2023</v>
      </c>
      <c r="F381" t="s">
        <v>245</v>
      </c>
    </row>
    <row r="382" spans="1:6" x14ac:dyDescent="0.25">
      <c r="A382">
        <v>5</v>
      </c>
      <c r="B382">
        <v>1013</v>
      </c>
      <c r="C382" t="s">
        <v>966</v>
      </c>
      <c r="D382">
        <v>0</v>
      </c>
      <c r="E382">
        <v>2023</v>
      </c>
      <c r="F382" t="s">
        <v>245</v>
      </c>
    </row>
    <row r="383" spans="1:6" x14ac:dyDescent="0.25">
      <c r="A383">
        <v>5</v>
      </c>
      <c r="B383">
        <v>1014</v>
      </c>
      <c r="C383" t="s">
        <v>967</v>
      </c>
      <c r="D383">
        <v>0</v>
      </c>
      <c r="E383">
        <v>2023</v>
      </c>
      <c r="F383" t="s">
        <v>245</v>
      </c>
    </row>
    <row r="384" spans="1:6" x14ac:dyDescent="0.25">
      <c r="A384">
        <v>5</v>
      </c>
      <c r="B384">
        <v>1015</v>
      </c>
      <c r="C384" t="s">
        <v>968</v>
      </c>
      <c r="D384">
        <v>1.1499999999999999</v>
      </c>
      <c r="E384">
        <v>2023</v>
      </c>
      <c r="F384" t="s">
        <v>245</v>
      </c>
    </row>
    <row r="385" spans="1:6" x14ac:dyDescent="0.25">
      <c r="A385">
        <v>5</v>
      </c>
      <c r="B385">
        <v>1016</v>
      </c>
      <c r="C385" t="s">
        <v>969</v>
      </c>
      <c r="D385">
        <v>1.05</v>
      </c>
      <c r="E385">
        <v>2023</v>
      </c>
      <c r="F385" t="s">
        <v>245</v>
      </c>
    </row>
    <row r="386" spans="1:6" x14ac:dyDescent="0.25">
      <c r="A386">
        <v>5</v>
      </c>
      <c r="B386">
        <v>1061</v>
      </c>
      <c r="C386" t="s">
        <v>970</v>
      </c>
      <c r="D386">
        <v>1.05</v>
      </c>
      <c r="E386">
        <v>2023</v>
      </c>
      <c r="F386" t="s">
        <v>245</v>
      </c>
    </row>
    <row r="387" spans="1:6" x14ac:dyDescent="0.25">
      <c r="A387">
        <v>5</v>
      </c>
      <c r="B387">
        <v>1017</v>
      </c>
      <c r="C387" t="s">
        <v>971</v>
      </c>
      <c r="D387">
        <v>1.25</v>
      </c>
      <c r="E387">
        <v>2023</v>
      </c>
      <c r="F387" t="s">
        <v>245</v>
      </c>
    </row>
    <row r="388" spans="1:6" x14ac:dyDescent="0.25">
      <c r="A388">
        <v>5</v>
      </c>
      <c r="B388">
        <v>1018</v>
      </c>
      <c r="C388" t="s">
        <v>972</v>
      </c>
      <c r="D388">
        <v>1.05</v>
      </c>
      <c r="E388">
        <v>2023</v>
      </c>
      <c r="F388" t="s">
        <v>245</v>
      </c>
    </row>
    <row r="389" spans="1:6" x14ac:dyDescent="0.25">
      <c r="A389">
        <v>5</v>
      </c>
      <c r="B389">
        <v>1019</v>
      </c>
      <c r="C389" t="s">
        <v>973</v>
      </c>
      <c r="D389">
        <v>1</v>
      </c>
      <c r="E389">
        <v>2023</v>
      </c>
      <c r="F389" t="s">
        <v>245</v>
      </c>
    </row>
    <row r="390" spans="1:6" x14ac:dyDescent="0.25">
      <c r="A390">
        <v>5</v>
      </c>
      <c r="B390">
        <v>1059</v>
      </c>
      <c r="C390" t="s">
        <v>974</v>
      </c>
      <c r="D390">
        <v>1</v>
      </c>
      <c r="E390">
        <v>2023</v>
      </c>
      <c r="F390" t="s">
        <v>245</v>
      </c>
    </row>
    <row r="391" spans="1:6" x14ac:dyDescent="0.25">
      <c r="A391">
        <v>5</v>
      </c>
      <c r="B391">
        <v>1020</v>
      </c>
      <c r="C391" t="s">
        <v>975</v>
      </c>
      <c r="D391">
        <v>1.05</v>
      </c>
      <c r="E391">
        <v>2023</v>
      </c>
      <c r="F391" t="s">
        <v>245</v>
      </c>
    </row>
    <row r="392" spans="1:6" x14ac:dyDescent="0.25">
      <c r="A392">
        <v>5</v>
      </c>
      <c r="B392">
        <v>1021</v>
      </c>
      <c r="C392" t="s">
        <v>976</v>
      </c>
      <c r="D392">
        <v>0</v>
      </c>
      <c r="E392">
        <v>2023</v>
      </c>
      <c r="F392" t="s">
        <v>245</v>
      </c>
    </row>
    <row r="393" spans="1:6" x14ac:dyDescent="0.25">
      <c r="A393">
        <v>5</v>
      </c>
      <c r="B393">
        <v>1022</v>
      </c>
      <c r="C393" t="s">
        <v>977</v>
      </c>
      <c r="D393">
        <v>1.05</v>
      </c>
      <c r="E393">
        <v>2023</v>
      </c>
      <c r="F393" t="s">
        <v>245</v>
      </c>
    </row>
    <row r="394" spans="1:6" x14ac:dyDescent="0.25">
      <c r="A394">
        <v>5</v>
      </c>
      <c r="B394">
        <v>1023</v>
      </c>
      <c r="C394" t="s">
        <v>978</v>
      </c>
      <c r="D394">
        <v>1.1499999999999999</v>
      </c>
      <c r="E394">
        <v>2023</v>
      </c>
      <c r="F394" t="s">
        <v>245</v>
      </c>
    </row>
    <row r="395" spans="1:6" x14ac:dyDescent="0.25">
      <c r="A395">
        <v>5</v>
      </c>
      <c r="B395">
        <v>1024</v>
      </c>
      <c r="C395" t="s">
        <v>979</v>
      </c>
      <c r="D395">
        <v>1</v>
      </c>
      <c r="E395">
        <v>2023</v>
      </c>
      <c r="F395" t="s">
        <v>245</v>
      </c>
    </row>
    <row r="396" spans="1:6" x14ac:dyDescent="0.25">
      <c r="A396">
        <v>5</v>
      </c>
      <c r="B396">
        <v>1025</v>
      </c>
      <c r="C396" t="s">
        <v>980</v>
      </c>
      <c r="D396">
        <v>1</v>
      </c>
      <c r="E396">
        <v>2023</v>
      </c>
      <c r="F396" t="s">
        <v>245</v>
      </c>
    </row>
    <row r="397" spans="1:6" x14ac:dyDescent="0.25">
      <c r="A397">
        <v>5</v>
      </c>
      <c r="B397">
        <v>1026</v>
      </c>
      <c r="C397" t="s">
        <v>981</v>
      </c>
      <c r="D397">
        <v>0</v>
      </c>
      <c r="E397">
        <v>2023</v>
      </c>
      <c r="F397" t="s">
        <v>245</v>
      </c>
    </row>
    <row r="398" spans="1:6" x14ac:dyDescent="0.25">
      <c r="A398">
        <v>5</v>
      </c>
      <c r="B398">
        <v>1027</v>
      </c>
      <c r="C398" t="s">
        <v>982</v>
      </c>
      <c r="D398">
        <v>0</v>
      </c>
      <c r="E398">
        <v>2023</v>
      </c>
      <c r="F398" t="s">
        <v>245</v>
      </c>
    </row>
    <row r="399" spans="1:6" x14ac:dyDescent="0.25">
      <c r="A399">
        <v>5</v>
      </c>
      <c r="B399">
        <v>1028</v>
      </c>
      <c r="C399" t="s">
        <v>983</v>
      </c>
      <c r="D399">
        <v>1</v>
      </c>
      <c r="E399">
        <v>2023</v>
      </c>
      <c r="F399" t="s">
        <v>245</v>
      </c>
    </row>
    <row r="400" spans="1:6" x14ac:dyDescent="0.25">
      <c r="A400">
        <v>5</v>
      </c>
      <c r="B400">
        <v>1029</v>
      </c>
      <c r="C400" t="s">
        <v>984</v>
      </c>
      <c r="D400">
        <v>1.25</v>
      </c>
      <c r="E400">
        <v>2023</v>
      </c>
      <c r="F400" t="s">
        <v>245</v>
      </c>
    </row>
    <row r="401" spans="1:6" x14ac:dyDescent="0.25">
      <c r="A401">
        <v>5</v>
      </c>
      <c r="B401">
        <v>1030</v>
      </c>
      <c r="C401" t="s">
        <v>985</v>
      </c>
      <c r="D401">
        <v>1.25</v>
      </c>
      <c r="E401">
        <v>2023</v>
      </c>
      <c r="F401" t="s">
        <v>245</v>
      </c>
    </row>
    <row r="402" spans="1:6" x14ac:dyDescent="0.25">
      <c r="A402">
        <v>5</v>
      </c>
      <c r="B402">
        <v>1060</v>
      </c>
      <c r="C402" t="s">
        <v>986</v>
      </c>
      <c r="D402">
        <v>1.25</v>
      </c>
      <c r="E402">
        <v>2023</v>
      </c>
      <c r="F402" t="s">
        <v>245</v>
      </c>
    </row>
    <row r="403" spans="1:6" x14ac:dyDescent="0.25">
      <c r="A403">
        <v>5</v>
      </c>
      <c r="B403">
        <v>1031</v>
      </c>
      <c r="C403" t="s">
        <v>987</v>
      </c>
      <c r="D403">
        <v>0</v>
      </c>
      <c r="E403">
        <v>2023</v>
      </c>
      <c r="F403" t="s">
        <v>245</v>
      </c>
    </row>
    <row r="404" spans="1:6" x14ac:dyDescent="0.25">
      <c r="A404">
        <v>5</v>
      </c>
      <c r="B404">
        <v>1032</v>
      </c>
      <c r="C404" t="s">
        <v>988</v>
      </c>
      <c r="D404">
        <v>0</v>
      </c>
      <c r="E404">
        <v>2023</v>
      </c>
      <c r="F404" t="s">
        <v>245</v>
      </c>
    </row>
    <row r="405" spans="1:6" x14ac:dyDescent="0.25">
      <c r="A405">
        <v>5</v>
      </c>
      <c r="B405">
        <v>1033</v>
      </c>
      <c r="C405" t="s">
        <v>989</v>
      </c>
      <c r="D405">
        <v>0</v>
      </c>
      <c r="E405">
        <v>2023</v>
      </c>
      <c r="F405" t="s">
        <v>245</v>
      </c>
    </row>
    <row r="406" spans="1:6" x14ac:dyDescent="0.25">
      <c r="A406">
        <v>5</v>
      </c>
      <c r="B406">
        <v>1062</v>
      </c>
      <c r="C406" t="s">
        <v>990</v>
      </c>
      <c r="D406">
        <v>0</v>
      </c>
      <c r="E406">
        <v>2023</v>
      </c>
      <c r="F406" t="s">
        <v>245</v>
      </c>
    </row>
    <row r="407" spans="1:6" x14ac:dyDescent="0.25">
      <c r="A407">
        <v>5</v>
      </c>
      <c r="B407">
        <v>1037</v>
      </c>
      <c r="C407" t="s">
        <v>991</v>
      </c>
      <c r="D407">
        <v>1</v>
      </c>
      <c r="E407">
        <v>2023</v>
      </c>
      <c r="F407" t="s">
        <v>245</v>
      </c>
    </row>
    <row r="408" spans="1:6" x14ac:dyDescent="0.25">
      <c r="A408">
        <v>5</v>
      </c>
      <c r="B408">
        <v>1038</v>
      </c>
      <c r="C408" t="s">
        <v>992</v>
      </c>
      <c r="D408">
        <v>0</v>
      </c>
      <c r="E408">
        <v>2023</v>
      </c>
      <c r="F408" t="s">
        <v>245</v>
      </c>
    </row>
    <row r="409" spans="1:6" x14ac:dyDescent="0.25">
      <c r="A409">
        <v>5</v>
      </c>
      <c r="B409">
        <v>1039</v>
      </c>
      <c r="C409" t="s">
        <v>993</v>
      </c>
      <c r="D409">
        <v>0</v>
      </c>
      <c r="E409">
        <v>2023</v>
      </c>
      <c r="F409" t="s">
        <v>245</v>
      </c>
    </row>
    <row r="410" spans="1:6" x14ac:dyDescent="0.25">
      <c r="A410">
        <v>5</v>
      </c>
      <c r="B410">
        <v>1040</v>
      </c>
      <c r="C410" t="s">
        <v>994</v>
      </c>
      <c r="D410">
        <v>0</v>
      </c>
      <c r="E410">
        <v>2023</v>
      </c>
      <c r="F410" t="s">
        <v>245</v>
      </c>
    </row>
    <row r="411" spans="1:6" x14ac:dyDescent="0.25">
      <c r="A411">
        <v>5</v>
      </c>
      <c r="B411">
        <v>1041</v>
      </c>
      <c r="C411" t="s">
        <v>995</v>
      </c>
      <c r="D411">
        <v>1</v>
      </c>
      <c r="E411">
        <v>2023</v>
      </c>
      <c r="F411" t="s">
        <v>245</v>
      </c>
    </row>
    <row r="412" spans="1:6" x14ac:dyDescent="0.25">
      <c r="A412">
        <v>5</v>
      </c>
      <c r="B412">
        <v>1063</v>
      </c>
      <c r="C412" t="s">
        <v>996</v>
      </c>
      <c r="D412">
        <v>0</v>
      </c>
      <c r="E412">
        <v>2023</v>
      </c>
      <c r="F412" t="s">
        <v>245</v>
      </c>
    </row>
    <row r="413" spans="1:6" x14ac:dyDescent="0.25">
      <c r="A413">
        <v>5</v>
      </c>
      <c r="B413">
        <v>1042</v>
      </c>
      <c r="C413" t="s">
        <v>997</v>
      </c>
      <c r="D413">
        <v>1</v>
      </c>
      <c r="E413">
        <v>2023</v>
      </c>
      <c r="F413" t="s">
        <v>245</v>
      </c>
    </row>
    <row r="414" spans="1:6" x14ac:dyDescent="0.25">
      <c r="A414">
        <v>5</v>
      </c>
      <c r="B414">
        <v>1043</v>
      </c>
      <c r="C414" t="s">
        <v>998</v>
      </c>
      <c r="D414">
        <v>1</v>
      </c>
      <c r="E414">
        <v>2023</v>
      </c>
      <c r="F414" t="s">
        <v>245</v>
      </c>
    </row>
    <row r="415" spans="1:6" x14ac:dyDescent="0.25">
      <c r="A415">
        <v>5</v>
      </c>
      <c r="B415">
        <v>1064</v>
      </c>
      <c r="C415" t="s">
        <v>999</v>
      </c>
      <c r="D415">
        <v>1</v>
      </c>
      <c r="E415">
        <v>2023</v>
      </c>
      <c r="F415" t="s">
        <v>245</v>
      </c>
    </row>
    <row r="416" spans="1:6" x14ac:dyDescent="0.25">
      <c r="A416">
        <v>5</v>
      </c>
      <c r="B416">
        <v>1044</v>
      </c>
      <c r="C416" t="s">
        <v>1000</v>
      </c>
      <c r="D416">
        <v>1.1499999999999999</v>
      </c>
      <c r="E416">
        <v>2023</v>
      </c>
      <c r="F416" t="s">
        <v>245</v>
      </c>
    </row>
    <row r="417" spans="1:6" x14ac:dyDescent="0.25">
      <c r="A417">
        <v>5</v>
      </c>
      <c r="B417">
        <v>1045</v>
      </c>
      <c r="C417" t="s">
        <v>1001</v>
      </c>
      <c r="D417">
        <v>1.05</v>
      </c>
      <c r="E417">
        <v>2023</v>
      </c>
      <c r="F417" t="s">
        <v>245</v>
      </c>
    </row>
    <row r="418" spans="1:6" x14ac:dyDescent="0.25">
      <c r="A418">
        <v>5</v>
      </c>
      <c r="B418">
        <v>1046</v>
      </c>
      <c r="C418" t="s">
        <v>1002</v>
      </c>
      <c r="D418">
        <v>1.05</v>
      </c>
      <c r="E418">
        <v>2023</v>
      </c>
      <c r="F418" t="s">
        <v>245</v>
      </c>
    </row>
    <row r="419" spans="1:6" x14ac:dyDescent="0.25">
      <c r="A419">
        <v>5</v>
      </c>
      <c r="B419">
        <v>1047</v>
      </c>
      <c r="C419" t="s">
        <v>1003</v>
      </c>
      <c r="D419">
        <v>1.05</v>
      </c>
      <c r="E419">
        <v>2023</v>
      </c>
      <c r="F419" t="s">
        <v>245</v>
      </c>
    </row>
    <row r="420" spans="1:6" x14ac:dyDescent="0.25">
      <c r="A420">
        <v>5</v>
      </c>
      <c r="B420">
        <v>1048</v>
      </c>
      <c r="C420" t="s">
        <v>1004</v>
      </c>
      <c r="D420">
        <v>0</v>
      </c>
      <c r="E420">
        <v>2023</v>
      </c>
      <c r="F420" t="s">
        <v>245</v>
      </c>
    </row>
    <row r="421" spans="1:6" x14ac:dyDescent="0.25">
      <c r="A421">
        <v>5</v>
      </c>
      <c r="B421">
        <v>1049</v>
      </c>
      <c r="C421" t="s">
        <v>1005</v>
      </c>
      <c r="D421">
        <v>1</v>
      </c>
      <c r="E421">
        <v>2023</v>
      </c>
      <c r="F421" t="s">
        <v>245</v>
      </c>
    </row>
    <row r="422" spans="1:6" x14ac:dyDescent="0.25">
      <c r="A422">
        <v>5</v>
      </c>
      <c r="B422">
        <v>1050</v>
      </c>
      <c r="C422" t="s">
        <v>1006</v>
      </c>
      <c r="D422">
        <v>0</v>
      </c>
      <c r="E422">
        <v>2023</v>
      </c>
      <c r="F422" t="s">
        <v>245</v>
      </c>
    </row>
    <row r="423" spans="1:6" x14ac:dyDescent="0.25">
      <c r="A423">
        <v>5</v>
      </c>
      <c r="B423">
        <v>1051</v>
      </c>
      <c r="C423" t="s">
        <v>1007</v>
      </c>
      <c r="D423">
        <v>1</v>
      </c>
      <c r="E423">
        <v>2023</v>
      </c>
      <c r="F423" t="s">
        <v>245</v>
      </c>
    </row>
    <row r="424" spans="1:6" x14ac:dyDescent="0.25">
      <c r="A424">
        <v>5</v>
      </c>
      <c r="B424">
        <v>1052</v>
      </c>
      <c r="C424" t="s">
        <v>1008</v>
      </c>
      <c r="D424">
        <v>0</v>
      </c>
      <c r="E424">
        <v>2023</v>
      </c>
      <c r="F424" t="s">
        <v>245</v>
      </c>
    </row>
    <row r="425" spans="1:6" x14ac:dyDescent="0.25">
      <c r="A425">
        <v>5</v>
      </c>
      <c r="B425">
        <v>1053</v>
      </c>
      <c r="C425" t="s">
        <v>1009</v>
      </c>
      <c r="D425">
        <v>0</v>
      </c>
      <c r="E425">
        <v>2023</v>
      </c>
      <c r="F425" t="s">
        <v>245</v>
      </c>
    </row>
    <row r="426" spans="1:6" x14ac:dyDescent="0.25">
      <c r="A426">
        <v>5</v>
      </c>
      <c r="B426">
        <v>1054</v>
      </c>
      <c r="C426" t="s">
        <v>1010</v>
      </c>
      <c r="D426">
        <v>0</v>
      </c>
      <c r="E426">
        <v>2023</v>
      </c>
      <c r="F426" t="s">
        <v>245</v>
      </c>
    </row>
    <row r="427" spans="1:6" x14ac:dyDescent="0.25">
      <c r="A427">
        <v>6</v>
      </c>
      <c r="B427">
        <v>1001</v>
      </c>
      <c r="C427" t="s">
        <v>1011</v>
      </c>
      <c r="D427">
        <v>1.25</v>
      </c>
      <c r="E427">
        <v>2023</v>
      </c>
      <c r="F427" t="s">
        <v>245</v>
      </c>
    </row>
    <row r="428" spans="1:6" x14ac:dyDescent="0.25">
      <c r="A428">
        <v>6</v>
      </c>
      <c r="B428">
        <v>1002</v>
      </c>
      <c r="C428" t="s">
        <v>1012</v>
      </c>
      <c r="D428">
        <v>1.25</v>
      </c>
      <c r="E428">
        <v>2023</v>
      </c>
      <c r="F428" t="s">
        <v>245</v>
      </c>
    </row>
    <row r="429" spans="1:6" x14ac:dyDescent="0.25">
      <c r="A429">
        <v>6</v>
      </c>
      <c r="B429">
        <v>1003</v>
      </c>
      <c r="C429" t="s">
        <v>1013</v>
      </c>
      <c r="D429">
        <v>1.1499999999999999</v>
      </c>
      <c r="E429">
        <v>2023</v>
      </c>
      <c r="F429" t="s">
        <v>245</v>
      </c>
    </row>
    <row r="430" spans="1:6" x14ac:dyDescent="0.25">
      <c r="A430">
        <v>6</v>
      </c>
      <c r="B430">
        <v>1004</v>
      </c>
      <c r="C430" t="s">
        <v>1014</v>
      </c>
      <c r="D430">
        <v>1.1499999999999999</v>
      </c>
      <c r="E430">
        <v>2023</v>
      </c>
      <c r="F430" t="s">
        <v>245</v>
      </c>
    </row>
    <row r="431" spans="1:6" x14ac:dyDescent="0.25">
      <c r="A431">
        <v>6</v>
      </c>
      <c r="B431">
        <v>1005</v>
      </c>
      <c r="C431" t="s">
        <v>1015</v>
      </c>
      <c r="D431">
        <v>1.1499999999999999</v>
      </c>
      <c r="E431">
        <v>2023</v>
      </c>
      <c r="F431" t="s">
        <v>245</v>
      </c>
    </row>
    <row r="432" spans="1:6" x14ac:dyDescent="0.25">
      <c r="A432">
        <v>6</v>
      </c>
      <c r="B432">
        <v>1006</v>
      </c>
      <c r="C432" t="s">
        <v>1016</v>
      </c>
      <c r="D432">
        <v>1.1499999999999999</v>
      </c>
      <c r="E432">
        <v>2023</v>
      </c>
      <c r="F432" t="s">
        <v>245</v>
      </c>
    </row>
    <row r="433" spans="1:6" x14ac:dyDescent="0.25">
      <c r="A433">
        <v>6</v>
      </c>
      <c r="B433">
        <v>1007</v>
      </c>
      <c r="C433" t="s">
        <v>1017</v>
      </c>
      <c r="D433">
        <v>1.1499999999999999</v>
      </c>
      <c r="E433">
        <v>2023</v>
      </c>
      <c r="F433" t="s">
        <v>245</v>
      </c>
    </row>
    <row r="434" spans="1:6" x14ac:dyDescent="0.25">
      <c r="A434">
        <v>6</v>
      </c>
      <c r="B434">
        <v>1008</v>
      </c>
      <c r="C434" t="s">
        <v>1018</v>
      </c>
      <c r="D434">
        <v>1.1499999999999999</v>
      </c>
      <c r="E434">
        <v>2023</v>
      </c>
      <c r="F434" t="s">
        <v>245</v>
      </c>
    </row>
    <row r="435" spans="1:6" x14ac:dyDescent="0.25">
      <c r="A435">
        <v>6</v>
      </c>
      <c r="B435">
        <v>1009</v>
      </c>
      <c r="C435" t="s">
        <v>1019</v>
      </c>
      <c r="D435">
        <v>1.25</v>
      </c>
      <c r="E435">
        <v>2023</v>
      </c>
      <c r="F435" t="s">
        <v>245</v>
      </c>
    </row>
    <row r="436" spans="1:6" x14ac:dyDescent="0.25">
      <c r="A436">
        <v>6</v>
      </c>
      <c r="B436">
        <v>1010</v>
      </c>
      <c r="C436" t="s">
        <v>1020</v>
      </c>
      <c r="D436">
        <v>1</v>
      </c>
      <c r="E436">
        <v>2023</v>
      </c>
      <c r="F436" t="s">
        <v>245</v>
      </c>
    </row>
    <row r="437" spans="1:6" x14ac:dyDescent="0.25">
      <c r="A437">
        <v>6</v>
      </c>
      <c r="B437">
        <v>1011</v>
      </c>
      <c r="C437" t="s">
        <v>1021</v>
      </c>
      <c r="D437">
        <v>1</v>
      </c>
      <c r="E437">
        <v>2023</v>
      </c>
      <c r="F437" t="s">
        <v>245</v>
      </c>
    </row>
    <row r="438" spans="1:6" x14ac:dyDescent="0.25">
      <c r="A438">
        <v>6</v>
      </c>
      <c r="B438">
        <v>1058</v>
      </c>
      <c r="C438" t="s">
        <v>1022</v>
      </c>
      <c r="D438">
        <v>0</v>
      </c>
      <c r="E438">
        <v>2023</v>
      </c>
      <c r="F438" t="s">
        <v>245</v>
      </c>
    </row>
    <row r="439" spans="1:6" x14ac:dyDescent="0.25">
      <c r="A439">
        <v>6</v>
      </c>
      <c r="B439">
        <v>1012</v>
      </c>
      <c r="C439" t="s">
        <v>1023</v>
      </c>
      <c r="D439">
        <v>0</v>
      </c>
      <c r="E439">
        <v>2023</v>
      </c>
      <c r="F439" t="s">
        <v>245</v>
      </c>
    </row>
    <row r="440" spans="1:6" x14ac:dyDescent="0.25">
      <c r="A440">
        <v>6</v>
      </c>
      <c r="B440">
        <v>1013</v>
      </c>
      <c r="C440" t="s">
        <v>1024</v>
      </c>
      <c r="D440">
        <v>0</v>
      </c>
      <c r="E440">
        <v>2023</v>
      </c>
      <c r="F440" t="s">
        <v>245</v>
      </c>
    </row>
    <row r="441" spans="1:6" x14ac:dyDescent="0.25">
      <c r="A441">
        <v>6</v>
      </c>
      <c r="B441">
        <v>1014</v>
      </c>
      <c r="C441" t="s">
        <v>1025</v>
      </c>
      <c r="D441">
        <v>0</v>
      </c>
      <c r="E441">
        <v>2023</v>
      </c>
      <c r="F441" t="s">
        <v>245</v>
      </c>
    </row>
    <row r="442" spans="1:6" x14ac:dyDescent="0.25">
      <c r="A442">
        <v>6</v>
      </c>
      <c r="B442">
        <v>1015</v>
      </c>
      <c r="C442" t="s">
        <v>1026</v>
      </c>
      <c r="D442">
        <v>1.1499999999999999</v>
      </c>
      <c r="E442">
        <v>2023</v>
      </c>
      <c r="F442" t="s">
        <v>245</v>
      </c>
    </row>
    <row r="443" spans="1:6" x14ac:dyDescent="0.25">
      <c r="A443">
        <v>6</v>
      </c>
      <c r="B443">
        <v>1016</v>
      </c>
      <c r="C443" t="s">
        <v>1027</v>
      </c>
      <c r="D443">
        <v>1</v>
      </c>
      <c r="E443">
        <v>2023</v>
      </c>
      <c r="F443" t="s">
        <v>245</v>
      </c>
    </row>
    <row r="444" spans="1:6" x14ac:dyDescent="0.25">
      <c r="A444">
        <v>6</v>
      </c>
      <c r="B444">
        <v>1061</v>
      </c>
      <c r="C444" t="s">
        <v>1028</v>
      </c>
      <c r="D444">
        <v>1</v>
      </c>
      <c r="E444">
        <v>2023</v>
      </c>
      <c r="F444" t="s">
        <v>245</v>
      </c>
    </row>
    <row r="445" spans="1:6" x14ac:dyDescent="0.25">
      <c r="A445">
        <v>6</v>
      </c>
      <c r="B445">
        <v>1017</v>
      </c>
      <c r="C445" t="s">
        <v>1029</v>
      </c>
      <c r="D445">
        <v>1.1499999999999999</v>
      </c>
      <c r="E445">
        <v>2023</v>
      </c>
      <c r="F445" t="s">
        <v>245</v>
      </c>
    </row>
    <row r="446" spans="1:6" x14ac:dyDescent="0.25">
      <c r="A446">
        <v>6</v>
      </c>
      <c r="B446">
        <v>1018</v>
      </c>
      <c r="C446" t="s">
        <v>1030</v>
      </c>
      <c r="D446">
        <v>1</v>
      </c>
      <c r="E446">
        <v>2023</v>
      </c>
      <c r="F446" t="s">
        <v>245</v>
      </c>
    </row>
    <row r="447" spans="1:6" x14ac:dyDescent="0.25">
      <c r="A447">
        <v>6</v>
      </c>
      <c r="B447">
        <v>1019</v>
      </c>
      <c r="C447" t="s">
        <v>1031</v>
      </c>
      <c r="D447">
        <v>1.25</v>
      </c>
      <c r="E447">
        <v>2023</v>
      </c>
      <c r="F447" t="s">
        <v>245</v>
      </c>
    </row>
    <row r="448" spans="1:6" x14ac:dyDescent="0.25">
      <c r="A448">
        <v>6</v>
      </c>
      <c r="B448">
        <v>1059</v>
      </c>
      <c r="C448" t="s">
        <v>1032</v>
      </c>
      <c r="D448">
        <v>1.25</v>
      </c>
      <c r="E448">
        <v>2023</v>
      </c>
      <c r="F448" t="s">
        <v>245</v>
      </c>
    </row>
    <row r="449" spans="1:6" x14ac:dyDescent="0.25">
      <c r="A449">
        <v>6</v>
      </c>
      <c r="B449">
        <v>1020</v>
      </c>
      <c r="C449" t="s">
        <v>1033</v>
      </c>
      <c r="D449">
        <v>0</v>
      </c>
      <c r="E449">
        <v>2023</v>
      </c>
      <c r="F449" t="s">
        <v>245</v>
      </c>
    </row>
    <row r="450" spans="1:6" x14ac:dyDescent="0.25">
      <c r="A450">
        <v>14</v>
      </c>
      <c r="B450">
        <v>1024</v>
      </c>
      <c r="C450" t="s">
        <v>1034</v>
      </c>
      <c r="D450">
        <v>0.95</v>
      </c>
      <c r="E450">
        <v>2023</v>
      </c>
      <c r="F450" t="s">
        <v>245</v>
      </c>
    </row>
    <row r="451" spans="1:6" x14ac:dyDescent="0.25">
      <c r="A451">
        <v>14</v>
      </c>
      <c r="B451">
        <v>1025</v>
      </c>
      <c r="C451" t="s">
        <v>1035</v>
      </c>
      <c r="D451">
        <v>0.95</v>
      </c>
      <c r="E451">
        <v>2023</v>
      </c>
      <c r="F451" t="s">
        <v>245</v>
      </c>
    </row>
    <row r="452" spans="1:6" x14ac:dyDescent="0.25">
      <c r="A452">
        <v>14</v>
      </c>
      <c r="B452">
        <v>1026</v>
      </c>
      <c r="C452" t="s">
        <v>1036</v>
      </c>
      <c r="D452">
        <v>0</v>
      </c>
      <c r="E452">
        <v>2023</v>
      </c>
      <c r="F452" t="s">
        <v>245</v>
      </c>
    </row>
    <row r="453" spans="1:6" x14ac:dyDescent="0.25">
      <c r="A453">
        <v>14</v>
      </c>
      <c r="B453">
        <v>1027</v>
      </c>
      <c r="C453" t="s">
        <v>1037</v>
      </c>
      <c r="D453">
        <v>0</v>
      </c>
      <c r="E453">
        <v>2023</v>
      </c>
      <c r="F453" t="s">
        <v>245</v>
      </c>
    </row>
    <row r="454" spans="1:6" x14ac:dyDescent="0.25">
      <c r="A454">
        <v>14</v>
      </c>
      <c r="B454">
        <v>1028</v>
      </c>
      <c r="C454" t="s">
        <v>1038</v>
      </c>
      <c r="D454">
        <v>0.95</v>
      </c>
      <c r="E454">
        <v>2023</v>
      </c>
      <c r="F454" t="s">
        <v>245</v>
      </c>
    </row>
    <row r="455" spans="1:6" x14ac:dyDescent="0.25">
      <c r="A455">
        <v>14</v>
      </c>
      <c r="B455">
        <v>1029</v>
      </c>
      <c r="C455" t="s">
        <v>1039</v>
      </c>
      <c r="D455">
        <v>0</v>
      </c>
      <c r="E455">
        <v>2023</v>
      </c>
      <c r="F455" t="s">
        <v>245</v>
      </c>
    </row>
    <row r="456" spans="1:6" x14ac:dyDescent="0.25">
      <c r="A456">
        <v>14</v>
      </c>
      <c r="B456">
        <v>1030</v>
      </c>
      <c r="C456" t="s">
        <v>1040</v>
      </c>
      <c r="D456">
        <v>0.95</v>
      </c>
      <c r="E456">
        <v>2023</v>
      </c>
      <c r="F456" t="s">
        <v>245</v>
      </c>
    </row>
    <row r="457" spans="1:6" x14ac:dyDescent="0.25">
      <c r="A457">
        <v>14</v>
      </c>
      <c r="B457">
        <v>1060</v>
      </c>
      <c r="C457" t="s">
        <v>1041</v>
      </c>
      <c r="D457">
        <v>0.95</v>
      </c>
      <c r="E457">
        <v>2023</v>
      </c>
      <c r="F457" t="s">
        <v>245</v>
      </c>
    </row>
    <row r="458" spans="1:6" x14ac:dyDescent="0.25">
      <c r="A458">
        <v>14</v>
      </c>
      <c r="B458">
        <v>1031</v>
      </c>
      <c r="C458" t="s">
        <v>1042</v>
      </c>
      <c r="D458">
        <v>0</v>
      </c>
      <c r="E458">
        <v>2023</v>
      </c>
      <c r="F458" t="s">
        <v>245</v>
      </c>
    </row>
    <row r="459" spans="1:6" x14ac:dyDescent="0.25">
      <c r="A459">
        <v>14</v>
      </c>
      <c r="B459">
        <v>1032</v>
      </c>
      <c r="C459" t="s">
        <v>1043</v>
      </c>
      <c r="D459">
        <v>0.95</v>
      </c>
      <c r="E459">
        <v>2023</v>
      </c>
      <c r="F459" t="s">
        <v>245</v>
      </c>
    </row>
    <row r="460" spans="1:6" x14ac:dyDescent="0.25">
      <c r="A460">
        <v>14</v>
      </c>
      <c r="B460">
        <v>1033</v>
      </c>
      <c r="C460" t="s">
        <v>1044</v>
      </c>
      <c r="D460">
        <v>0.95</v>
      </c>
      <c r="E460">
        <v>2023</v>
      </c>
      <c r="F460" t="s">
        <v>245</v>
      </c>
    </row>
    <row r="461" spans="1:6" x14ac:dyDescent="0.25">
      <c r="A461">
        <v>14</v>
      </c>
      <c r="B461">
        <v>1062</v>
      </c>
      <c r="C461" t="s">
        <v>1045</v>
      </c>
      <c r="D461">
        <v>0.95</v>
      </c>
      <c r="E461">
        <v>2023</v>
      </c>
      <c r="F461" t="s">
        <v>245</v>
      </c>
    </row>
    <row r="462" spans="1:6" x14ac:dyDescent="0.25">
      <c r="A462">
        <v>14</v>
      </c>
      <c r="B462">
        <v>1037</v>
      </c>
      <c r="C462" t="s">
        <v>1046</v>
      </c>
      <c r="D462">
        <v>1</v>
      </c>
      <c r="E462">
        <v>2023</v>
      </c>
      <c r="F462" t="s">
        <v>245</v>
      </c>
    </row>
    <row r="463" spans="1:6" x14ac:dyDescent="0.25">
      <c r="A463">
        <v>14</v>
      </c>
      <c r="B463">
        <v>1038</v>
      </c>
      <c r="C463" t="s">
        <v>1047</v>
      </c>
      <c r="D463">
        <v>1</v>
      </c>
      <c r="E463">
        <v>2023</v>
      </c>
      <c r="F463" t="s">
        <v>245</v>
      </c>
    </row>
    <row r="464" spans="1:6" x14ac:dyDescent="0.25">
      <c r="A464">
        <v>14</v>
      </c>
      <c r="B464">
        <v>1039</v>
      </c>
      <c r="C464" t="s">
        <v>1048</v>
      </c>
      <c r="D464">
        <v>1</v>
      </c>
      <c r="E464">
        <v>2023</v>
      </c>
      <c r="F464" t="s">
        <v>245</v>
      </c>
    </row>
    <row r="465" spans="1:6" x14ac:dyDescent="0.25">
      <c r="A465">
        <v>14</v>
      </c>
      <c r="B465">
        <v>1040</v>
      </c>
      <c r="C465" t="s">
        <v>1049</v>
      </c>
      <c r="D465">
        <v>1</v>
      </c>
      <c r="E465">
        <v>2023</v>
      </c>
      <c r="F465" t="s">
        <v>245</v>
      </c>
    </row>
    <row r="466" spans="1:6" x14ac:dyDescent="0.25">
      <c r="A466">
        <v>14</v>
      </c>
      <c r="B466">
        <v>1041</v>
      </c>
      <c r="C466" t="s">
        <v>1050</v>
      </c>
      <c r="D466">
        <v>1</v>
      </c>
      <c r="E466">
        <v>2023</v>
      </c>
      <c r="F466" t="s">
        <v>245</v>
      </c>
    </row>
    <row r="467" spans="1:6" x14ac:dyDescent="0.25">
      <c r="A467">
        <v>14</v>
      </c>
      <c r="B467">
        <v>1063</v>
      </c>
      <c r="C467" t="s">
        <v>1051</v>
      </c>
      <c r="D467">
        <v>0</v>
      </c>
      <c r="E467">
        <v>2023</v>
      </c>
      <c r="F467" t="s">
        <v>245</v>
      </c>
    </row>
    <row r="468" spans="1:6" x14ac:dyDescent="0.25">
      <c r="A468">
        <v>14</v>
      </c>
      <c r="B468">
        <v>1042</v>
      </c>
      <c r="C468" t="s">
        <v>1052</v>
      </c>
      <c r="D468">
        <v>1</v>
      </c>
      <c r="E468">
        <v>2023</v>
      </c>
      <c r="F468" t="s">
        <v>245</v>
      </c>
    </row>
    <row r="469" spans="1:6" x14ac:dyDescent="0.25">
      <c r="A469">
        <v>14</v>
      </c>
      <c r="B469">
        <v>1043</v>
      </c>
      <c r="C469" t="s">
        <v>1053</v>
      </c>
      <c r="D469">
        <v>1</v>
      </c>
      <c r="E469">
        <v>2023</v>
      </c>
      <c r="F469" t="s">
        <v>245</v>
      </c>
    </row>
    <row r="470" spans="1:6" x14ac:dyDescent="0.25">
      <c r="A470">
        <v>14</v>
      </c>
      <c r="B470">
        <v>1064</v>
      </c>
      <c r="C470" t="s">
        <v>1054</v>
      </c>
      <c r="D470">
        <v>1</v>
      </c>
      <c r="E470">
        <v>2023</v>
      </c>
      <c r="F470" t="s">
        <v>245</v>
      </c>
    </row>
    <row r="471" spans="1:6" x14ac:dyDescent="0.25">
      <c r="A471">
        <v>14</v>
      </c>
      <c r="B471">
        <v>1044</v>
      </c>
      <c r="C471" t="s">
        <v>1055</v>
      </c>
      <c r="D471">
        <v>1</v>
      </c>
      <c r="E471">
        <v>2023</v>
      </c>
      <c r="F471" t="s">
        <v>245</v>
      </c>
    </row>
    <row r="472" spans="1:6" x14ac:dyDescent="0.25">
      <c r="A472">
        <v>14</v>
      </c>
      <c r="B472">
        <v>1045</v>
      </c>
      <c r="C472" t="s">
        <v>1056</v>
      </c>
      <c r="D472">
        <v>1</v>
      </c>
      <c r="E472">
        <v>2023</v>
      </c>
      <c r="F472" t="s">
        <v>245</v>
      </c>
    </row>
    <row r="473" spans="1:6" x14ac:dyDescent="0.25">
      <c r="A473">
        <v>14</v>
      </c>
      <c r="B473">
        <v>1046</v>
      </c>
      <c r="C473" t="s">
        <v>1057</v>
      </c>
      <c r="D473">
        <v>0</v>
      </c>
      <c r="E473">
        <v>2023</v>
      </c>
      <c r="F473" t="s">
        <v>245</v>
      </c>
    </row>
    <row r="474" spans="1:6" x14ac:dyDescent="0.25">
      <c r="A474">
        <v>14</v>
      </c>
      <c r="B474">
        <v>1047</v>
      </c>
      <c r="C474" t="s">
        <v>1058</v>
      </c>
      <c r="D474">
        <v>1</v>
      </c>
      <c r="E474">
        <v>2023</v>
      </c>
      <c r="F474" t="s">
        <v>245</v>
      </c>
    </row>
    <row r="475" spans="1:6" x14ac:dyDescent="0.25">
      <c r="A475">
        <v>14</v>
      </c>
      <c r="B475">
        <v>1048</v>
      </c>
      <c r="C475" t="s">
        <v>1059</v>
      </c>
      <c r="D475">
        <v>0</v>
      </c>
      <c r="E475">
        <v>2023</v>
      </c>
      <c r="F475" t="s">
        <v>245</v>
      </c>
    </row>
    <row r="476" spans="1:6" x14ac:dyDescent="0.25">
      <c r="A476">
        <v>14</v>
      </c>
      <c r="B476">
        <v>1049</v>
      </c>
      <c r="C476" t="s">
        <v>1060</v>
      </c>
      <c r="D476">
        <v>1</v>
      </c>
      <c r="E476">
        <v>2023</v>
      </c>
      <c r="F476" t="s">
        <v>245</v>
      </c>
    </row>
    <row r="477" spans="1:6" x14ac:dyDescent="0.25">
      <c r="A477">
        <v>14</v>
      </c>
      <c r="B477">
        <v>1050</v>
      </c>
      <c r="C477" t="s">
        <v>1061</v>
      </c>
      <c r="D477">
        <v>0</v>
      </c>
      <c r="E477">
        <v>2023</v>
      </c>
      <c r="F477" t="s">
        <v>245</v>
      </c>
    </row>
    <row r="478" spans="1:6" x14ac:dyDescent="0.25">
      <c r="A478">
        <v>14</v>
      </c>
      <c r="B478">
        <v>1051</v>
      </c>
      <c r="C478" t="s">
        <v>1062</v>
      </c>
      <c r="D478">
        <v>1</v>
      </c>
      <c r="E478">
        <v>2023</v>
      </c>
      <c r="F478" t="s">
        <v>245</v>
      </c>
    </row>
    <row r="479" spans="1:6" x14ac:dyDescent="0.25">
      <c r="A479">
        <v>14</v>
      </c>
      <c r="B479">
        <v>1052</v>
      </c>
      <c r="C479" t="s">
        <v>1063</v>
      </c>
      <c r="D479">
        <v>0</v>
      </c>
      <c r="E479">
        <v>2023</v>
      </c>
      <c r="F479" t="s">
        <v>245</v>
      </c>
    </row>
    <row r="480" spans="1:6" x14ac:dyDescent="0.25">
      <c r="A480">
        <v>14</v>
      </c>
      <c r="B480">
        <v>1053</v>
      </c>
      <c r="C480" t="s">
        <v>1064</v>
      </c>
      <c r="D480">
        <v>1</v>
      </c>
      <c r="E480">
        <v>2023</v>
      </c>
      <c r="F480" t="s">
        <v>245</v>
      </c>
    </row>
    <row r="481" spans="1:6" x14ac:dyDescent="0.25">
      <c r="A481">
        <v>14</v>
      </c>
      <c r="B481">
        <v>1054</v>
      </c>
      <c r="C481" t="s">
        <v>1065</v>
      </c>
      <c r="D481">
        <v>1</v>
      </c>
      <c r="E481">
        <v>2023</v>
      </c>
      <c r="F481" t="s">
        <v>245</v>
      </c>
    </row>
    <row r="482" spans="1:6" x14ac:dyDescent="0.25">
      <c r="A482">
        <v>15</v>
      </c>
      <c r="B482">
        <v>1001</v>
      </c>
      <c r="C482" t="s">
        <v>1066</v>
      </c>
      <c r="D482">
        <v>1.25</v>
      </c>
      <c r="E482">
        <v>2023</v>
      </c>
      <c r="F482" t="s">
        <v>245</v>
      </c>
    </row>
    <row r="483" spans="1:6" x14ac:dyDescent="0.25">
      <c r="A483">
        <v>15</v>
      </c>
      <c r="B483">
        <v>1002</v>
      </c>
      <c r="C483" t="s">
        <v>1067</v>
      </c>
      <c r="D483">
        <v>1.25</v>
      </c>
      <c r="E483">
        <v>2023</v>
      </c>
      <c r="F483" t="s">
        <v>245</v>
      </c>
    </row>
    <row r="484" spans="1:6" x14ac:dyDescent="0.25">
      <c r="A484">
        <v>15</v>
      </c>
      <c r="B484">
        <v>1003</v>
      </c>
      <c r="C484" t="s">
        <v>1068</v>
      </c>
      <c r="D484">
        <v>1.25</v>
      </c>
      <c r="E484">
        <v>2023</v>
      </c>
      <c r="F484" t="s">
        <v>245</v>
      </c>
    </row>
    <row r="485" spans="1:6" x14ac:dyDescent="0.25">
      <c r="A485">
        <v>15</v>
      </c>
      <c r="B485">
        <v>1004</v>
      </c>
      <c r="C485" t="s">
        <v>1069</v>
      </c>
      <c r="D485">
        <v>1.25</v>
      </c>
      <c r="E485">
        <v>2023</v>
      </c>
      <c r="F485" t="s">
        <v>245</v>
      </c>
    </row>
    <row r="486" spans="1:6" x14ac:dyDescent="0.25">
      <c r="A486">
        <v>15</v>
      </c>
      <c r="B486">
        <v>1005</v>
      </c>
      <c r="C486" t="s">
        <v>1070</v>
      </c>
      <c r="D486">
        <v>0</v>
      </c>
      <c r="E486">
        <v>2023</v>
      </c>
      <c r="F486" t="s">
        <v>245</v>
      </c>
    </row>
    <row r="487" spans="1:6" x14ac:dyDescent="0.25">
      <c r="A487">
        <v>15</v>
      </c>
      <c r="B487">
        <v>1006</v>
      </c>
      <c r="C487" t="s">
        <v>1071</v>
      </c>
      <c r="D487">
        <v>0</v>
      </c>
      <c r="E487">
        <v>2023</v>
      </c>
      <c r="F487" t="s">
        <v>245</v>
      </c>
    </row>
    <row r="488" spans="1:6" x14ac:dyDescent="0.25">
      <c r="A488">
        <v>15</v>
      </c>
      <c r="B488">
        <v>1007</v>
      </c>
      <c r="C488" t="s">
        <v>1072</v>
      </c>
      <c r="D488">
        <v>0</v>
      </c>
      <c r="E488">
        <v>2023</v>
      </c>
      <c r="F488" t="s">
        <v>245</v>
      </c>
    </row>
    <row r="489" spans="1:6" x14ac:dyDescent="0.25">
      <c r="A489">
        <v>15</v>
      </c>
      <c r="B489">
        <v>1008</v>
      </c>
      <c r="C489" t="s">
        <v>1073</v>
      </c>
      <c r="D489">
        <v>1.1499999999999999</v>
      </c>
      <c r="E489">
        <v>2023</v>
      </c>
      <c r="F489" t="s">
        <v>245</v>
      </c>
    </row>
    <row r="490" spans="1:6" x14ac:dyDescent="0.25">
      <c r="A490">
        <v>15</v>
      </c>
      <c r="B490">
        <v>1009</v>
      </c>
      <c r="C490" t="s">
        <v>1074</v>
      </c>
      <c r="D490">
        <v>1.1499999999999999</v>
      </c>
      <c r="E490">
        <v>2023</v>
      </c>
      <c r="F490" t="s">
        <v>245</v>
      </c>
    </row>
    <row r="491" spans="1:6" x14ac:dyDescent="0.25">
      <c r="A491">
        <v>15</v>
      </c>
      <c r="B491">
        <v>1010</v>
      </c>
      <c r="C491" t="s">
        <v>1075</v>
      </c>
      <c r="D491">
        <v>1</v>
      </c>
      <c r="E491">
        <v>2023</v>
      </c>
      <c r="F491" t="s">
        <v>245</v>
      </c>
    </row>
    <row r="492" spans="1:6" x14ac:dyDescent="0.25">
      <c r="A492">
        <v>15</v>
      </c>
      <c r="B492">
        <v>1011</v>
      </c>
      <c r="C492" t="s">
        <v>1076</v>
      </c>
      <c r="D492">
        <v>1</v>
      </c>
      <c r="E492">
        <v>2023</v>
      </c>
      <c r="F492" t="s">
        <v>245</v>
      </c>
    </row>
    <row r="493" spans="1:6" x14ac:dyDescent="0.25">
      <c r="A493">
        <v>15</v>
      </c>
      <c r="B493">
        <v>1058</v>
      </c>
      <c r="C493" t="s">
        <v>1077</v>
      </c>
      <c r="D493">
        <v>0</v>
      </c>
      <c r="E493">
        <v>2023</v>
      </c>
      <c r="F493" t="s">
        <v>245</v>
      </c>
    </row>
    <row r="494" spans="1:6" x14ac:dyDescent="0.25">
      <c r="A494">
        <v>15</v>
      </c>
      <c r="B494">
        <v>1012</v>
      </c>
      <c r="C494" t="s">
        <v>1078</v>
      </c>
      <c r="D494">
        <v>0</v>
      </c>
      <c r="E494">
        <v>2023</v>
      </c>
      <c r="F494" t="s">
        <v>245</v>
      </c>
    </row>
    <row r="495" spans="1:6" x14ac:dyDescent="0.25">
      <c r="A495">
        <v>15</v>
      </c>
      <c r="B495">
        <v>1013</v>
      </c>
      <c r="C495" t="s">
        <v>1079</v>
      </c>
      <c r="D495">
        <v>0</v>
      </c>
      <c r="E495">
        <v>2023</v>
      </c>
      <c r="F495" t="s">
        <v>245</v>
      </c>
    </row>
    <row r="496" spans="1:6" x14ac:dyDescent="0.25">
      <c r="A496">
        <v>15</v>
      </c>
      <c r="B496">
        <v>1014</v>
      </c>
      <c r="C496" t="s">
        <v>1080</v>
      </c>
      <c r="D496">
        <v>0</v>
      </c>
      <c r="E496">
        <v>2023</v>
      </c>
      <c r="F496" t="s">
        <v>245</v>
      </c>
    </row>
    <row r="497" spans="1:6" x14ac:dyDescent="0.25">
      <c r="A497">
        <v>15</v>
      </c>
      <c r="B497">
        <v>1015</v>
      </c>
      <c r="C497" t="s">
        <v>1081</v>
      </c>
      <c r="D497">
        <v>0</v>
      </c>
      <c r="E497">
        <v>2023</v>
      </c>
      <c r="F497" t="s">
        <v>245</v>
      </c>
    </row>
    <row r="498" spans="1:6" x14ac:dyDescent="0.25">
      <c r="A498">
        <v>15</v>
      </c>
      <c r="B498">
        <v>1016</v>
      </c>
      <c r="C498" t="s">
        <v>1082</v>
      </c>
      <c r="D498">
        <v>1.1499999999999999</v>
      </c>
      <c r="E498">
        <v>2023</v>
      </c>
      <c r="F498" t="s">
        <v>245</v>
      </c>
    </row>
    <row r="499" spans="1:6" x14ac:dyDescent="0.25">
      <c r="A499">
        <v>15</v>
      </c>
      <c r="B499">
        <v>1061</v>
      </c>
      <c r="C499" t="s">
        <v>1083</v>
      </c>
      <c r="D499">
        <v>1.1499999999999999</v>
      </c>
      <c r="E499">
        <v>2023</v>
      </c>
      <c r="F499" t="s">
        <v>245</v>
      </c>
    </row>
    <row r="500" spans="1:6" x14ac:dyDescent="0.25">
      <c r="A500">
        <v>15</v>
      </c>
      <c r="B500">
        <v>1017</v>
      </c>
      <c r="C500" t="s">
        <v>1084</v>
      </c>
      <c r="D500">
        <v>1.25</v>
      </c>
      <c r="E500">
        <v>2023</v>
      </c>
      <c r="F500" t="s">
        <v>245</v>
      </c>
    </row>
    <row r="501" spans="1:6" x14ac:dyDescent="0.25">
      <c r="A501">
        <v>15</v>
      </c>
      <c r="B501">
        <v>1018</v>
      </c>
      <c r="C501" t="s">
        <v>1085</v>
      </c>
      <c r="D501">
        <v>1.25</v>
      </c>
      <c r="E501">
        <v>2023</v>
      </c>
      <c r="F501" t="s">
        <v>245</v>
      </c>
    </row>
    <row r="502" spans="1:6" x14ac:dyDescent="0.25">
      <c r="A502">
        <v>15</v>
      </c>
      <c r="B502">
        <v>1019</v>
      </c>
      <c r="C502" t="s">
        <v>1086</v>
      </c>
      <c r="D502">
        <v>1.25</v>
      </c>
      <c r="E502">
        <v>2023</v>
      </c>
      <c r="F502" t="s">
        <v>245</v>
      </c>
    </row>
    <row r="503" spans="1:6" x14ac:dyDescent="0.25">
      <c r="A503">
        <v>15</v>
      </c>
      <c r="B503">
        <v>1059</v>
      </c>
      <c r="C503" t="s">
        <v>1087</v>
      </c>
      <c r="D503">
        <v>1.25</v>
      </c>
      <c r="E503">
        <v>2023</v>
      </c>
      <c r="F503" t="s">
        <v>245</v>
      </c>
    </row>
    <row r="504" spans="1:6" x14ac:dyDescent="0.25">
      <c r="A504">
        <v>15</v>
      </c>
      <c r="B504">
        <v>1020</v>
      </c>
      <c r="C504" t="s">
        <v>1088</v>
      </c>
      <c r="D504">
        <v>0</v>
      </c>
      <c r="E504">
        <v>2023</v>
      </c>
      <c r="F504" t="s">
        <v>245</v>
      </c>
    </row>
    <row r="505" spans="1:6" x14ac:dyDescent="0.25">
      <c r="A505">
        <v>15</v>
      </c>
      <c r="B505">
        <v>1021</v>
      </c>
      <c r="C505" t="s">
        <v>1089</v>
      </c>
      <c r="D505">
        <v>0</v>
      </c>
      <c r="E505">
        <v>2023</v>
      </c>
      <c r="F505" t="s">
        <v>245</v>
      </c>
    </row>
    <row r="506" spans="1:6" x14ac:dyDescent="0.25">
      <c r="A506">
        <v>15</v>
      </c>
      <c r="B506">
        <v>1022</v>
      </c>
      <c r="C506" t="s">
        <v>1090</v>
      </c>
      <c r="D506">
        <v>1.25</v>
      </c>
      <c r="E506">
        <v>2023</v>
      </c>
      <c r="F506" t="s">
        <v>245</v>
      </c>
    </row>
    <row r="507" spans="1:6" x14ac:dyDescent="0.25">
      <c r="A507">
        <v>15</v>
      </c>
      <c r="B507">
        <v>1023</v>
      </c>
      <c r="C507" t="s">
        <v>1091</v>
      </c>
      <c r="D507">
        <v>1.1499999999999999</v>
      </c>
      <c r="E507">
        <v>2023</v>
      </c>
      <c r="F507" t="s">
        <v>245</v>
      </c>
    </row>
    <row r="508" spans="1:6" x14ac:dyDescent="0.25">
      <c r="A508">
        <v>15</v>
      </c>
      <c r="B508">
        <v>1024</v>
      </c>
      <c r="C508" t="s">
        <v>1092</v>
      </c>
      <c r="D508">
        <v>1</v>
      </c>
      <c r="E508">
        <v>2023</v>
      </c>
      <c r="F508" t="s">
        <v>245</v>
      </c>
    </row>
    <row r="509" spans="1:6" x14ac:dyDescent="0.25">
      <c r="A509">
        <v>15</v>
      </c>
      <c r="B509">
        <v>1025</v>
      </c>
      <c r="C509" t="s">
        <v>1093</v>
      </c>
      <c r="D509">
        <v>1</v>
      </c>
      <c r="E509">
        <v>2023</v>
      </c>
      <c r="F509" t="s">
        <v>245</v>
      </c>
    </row>
    <row r="510" spans="1:6" x14ac:dyDescent="0.25">
      <c r="A510">
        <v>15</v>
      </c>
      <c r="B510">
        <v>1026</v>
      </c>
      <c r="C510" t="s">
        <v>1094</v>
      </c>
      <c r="D510">
        <v>0</v>
      </c>
      <c r="E510">
        <v>2023</v>
      </c>
      <c r="F510" t="s">
        <v>245</v>
      </c>
    </row>
    <row r="511" spans="1:6" x14ac:dyDescent="0.25">
      <c r="A511">
        <v>15</v>
      </c>
      <c r="B511">
        <v>1027</v>
      </c>
      <c r="C511" t="s">
        <v>1095</v>
      </c>
      <c r="D511">
        <v>0</v>
      </c>
      <c r="E511">
        <v>2023</v>
      </c>
      <c r="F511" t="s">
        <v>245</v>
      </c>
    </row>
    <row r="512" spans="1:6" x14ac:dyDescent="0.25">
      <c r="A512">
        <v>15</v>
      </c>
      <c r="B512">
        <v>1028</v>
      </c>
      <c r="C512" t="s">
        <v>1096</v>
      </c>
      <c r="D512">
        <v>1.1499999999999999</v>
      </c>
      <c r="E512">
        <v>2023</v>
      </c>
      <c r="F512" t="s">
        <v>245</v>
      </c>
    </row>
    <row r="513" spans="1:6" x14ac:dyDescent="0.25">
      <c r="A513">
        <v>15</v>
      </c>
      <c r="B513">
        <v>1029</v>
      </c>
      <c r="C513" t="s">
        <v>1097</v>
      </c>
      <c r="D513">
        <v>1</v>
      </c>
      <c r="E513">
        <v>2023</v>
      </c>
      <c r="F513" t="s">
        <v>245</v>
      </c>
    </row>
    <row r="514" spans="1:6" x14ac:dyDescent="0.25">
      <c r="A514">
        <v>15</v>
      </c>
      <c r="B514">
        <v>1030</v>
      </c>
      <c r="C514" t="s">
        <v>1098</v>
      </c>
      <c r="D514">
        <v>1.25</v>
      </c>
      <c r="E514">
        <v>2023</v>
      </c>
      <c r="F514" t="s">
        <v>245</v>
      </c>
    </row>
    <row r="515" spans="1:6" x14ac:dyDescent="0.25">
      <c r="A515">
        <v>15</v>
      </c>
      <c r="B515">
        <v>1060</v>
      </c>
      <c r="C515" t="s">
        <v>1099</v>
      </c>
      <c r="D515">
        <v>1.25</v>
      </c>
      <c r="E515">
        <v>2023</v>
      </c>
      <c r="F515" t="s">
        <v>245</v>
      </c>
    </row>
    <row r="516" spans="1:6" x14ac:dyDescent="0.25">
      <c r="A516">
        <v>15</v>
      </c>
      <c r="B516">
        <v>1031</v>
      </c>
      <c r="C516" t="s">
        <v>1100</v>
      </c>
      <c r="D516">
        <v>0</v>
      </c>
      <c r="E516">
        <v>2023</v>
      </c>
      <c r="F516" t="s">
        <v>245</v>
      </c>
    </row>
    <row r="517" spans="1:6" x14ac:dyDescent="0.25">
      <c r="A517">
        <v>15</v>
      </c>
      <c r="B517">
        <v>1032</v>
      </c>
      <c r="C517" t="s">
        <v>1101</v>
      </c>
      <c r="D517">
        <v>0</v>
      </c>
      <c r="E517">
        <v>2023</v>
      </c>
      <c r="F517" t="s">
        <v>245</v>
      </c>
    </row>
    <row r="518" spans="1:6" x14ac:dyDescent="0.25">
      <c r="A518">
        <v>15</v>
      </c>
      <c r="B518">
        <v>1033</v>
      </c>
      <c r="C518" t="s">
        <v>1102</v>
      </c>
      <c r="D518">
        <v>1</v>
      </c>
      <c r="E518">
        <v>2023</v>
      </c>
      <c r="F518" t="s">
        <v>245</v>
      </c>
    </row>
    <row r="519" spans="1:6" x14ac:dyDescent="0.25">
      <c r="A519">
        <v>15</v>
      </c>
      <c r="B519">
        <v>1062</v>
      </c>
      <c r="C519" t="s">
        <v>1103</v>
      </c>
      <c r="D519">
        <v>1</v>
      </c>
      <c r="E519">
        <v>2023</v>
      </c>
      <c r="F519" t="s">
        <v>245</v>
      </c>
    </row>
    <row r="520" spans="1:6" x14ac:dyDescent="0.25">
      <c r="A520">
        <v>15</v>
      </c>
      <c r="B520">
        <v>1037</v>
      </c>
      <c r="C520" t="s">
        <v>1104</v>
      </c>
      <c r="D520">
        <v>0</v>
      </c>
      <c r="E520">
        <v>2023</v>
      </c>
      <c r="F520" t="s">
        <v>245</v>
      </c>
    </row>
    <row r="521" spans="1:6" x14ac:dyDescent="0.25">
      <c r="A521">
        <v>15</v>
      </c>
      <c r="B521">
        <v>1038</v>
      </c>
      <c r="C521" t="s">
        <v>1105</v>
      </c>
      <c r="D521">
        <v>1</v>
      </c>
      <c r="E521">
        <v>2023</v>
      </c>
      <c r="F521" t="s">
        <v>245</v>
      </c>
    </row>
    <row r="522" spans="1:6" x14ac:dyDescent="0.25">
      <c r="A522">
        <v>15</v>
      </c>
      <c r="B522">
        <v>1039</v>
      </c>
      <c r="C522" t="s">
        <v>1106</v>
      </c>
      <c r="D522">
        <v>1</v>
      </c>
      <c r="E522">
        <v>2023</v>
      </c>
      <c r="F522" t="s">
        <v>245</v>
      </c>
    </row>
    <row r="523" spans="1:6" x14ac:dyDescent="0.25">
      <c r="A523">
        <v>15</v>
      </c>
      <c r="B523">
        <v>1040</v>
      </c>
      <c r="C523" t="s">
        <v>1107</v>
      </c>
      <c r="D523">
        <v>1</v>
      </c>
      <c r="E523">
        <v>2023</v>
      </c>
      <c r="F523" t="s">
        <v>245</v>
      </c>
    </row>
    <row r="524" spans="1:6" x14ac:dyDescent="0.25">
      <c r="A524">
        <v>15</v>
      </c>
      <c r="B524">
        <v>1041</v>
      </c>
      <c r="C524" t="s">
        <v>1108</v>
      </c>
      <c r="D524">
        <v>1</v>
      </c>
      <c r="E524">
        <v>2023</v>
      </c>
      <c r="F524" t="s">
        <v>245</v>
      </c>
    </row>
    <row r="525" spans="1:6" x14ac:dyDescent="0.25">
      <c r="A525">
        <v>15</v>
      </c>
      <c r="B525">
        <v>1063</v>
      </c>
      <c r="C525" t="s">
        <v>1109</v>
      </c>
      <c r="D525">
        <v>1</v>
      </c>
      <c r="E525">
        <v>2023</v>
      </c>
      <c r="F525" t="s">
        <v>245</v>
      </c>
    </row>
    <row r="526" spans="1:6" x14ac:dyDescent="0.25">
      <c r="A526">
        <v>15</v>
      </c>
      <c r="B526">
        <v>1042</v>
      </c>
      <c r="C526" t="s">
        <v>1110</v>
      </c>
      <c r="D526">
        <v>1</v>
      </c>
      <c r="E526">
        <v>2023</v>
      </c>
      <c r="F526" t="s">
        <v>245</v>
      </c>
    </row>
    <row r="527" spans="1:6" x14ac:dyDescent="0.25">
      <c r="A527">
        <v>15</v>
      </c>
      <c r="B527">
        <v>1043</v>
      </c>
      <c r="C527" t="s">
        <v>1111</v>
      </c>
      <c r="D527">
        <v>1</v>
      </c>
      <c r="E527">
        <v>2023</v>
      </c>
      <c r="F527" t="s">
        <v>245</v>
      </c>
    </row>
    <row r="528" spans="1:6" x14ac:dyDescent="0.25">
      <c r="A528">
        <v>15</v>
      </c>
      <c r="B528">
        <v>1064</v>
      </c>
      <c r="C528" t="s">
        <v>1112</v>
      </c>
      <c r="D528">
        <v>1</v>
      </c>
      <c r="E528">
        <v>2023</v>
      </c>
      <c r="F528" t="s">
        <v>245</v>
      </c>
    </row>
    <row r="529" spans="1:6" x14ac:dyDescent="0.25">
      <c r="A529">
        <v>15</v>
      </c>
      <c r="B529">
        <v>1044</v>
      </c>
      <c r="C529" t="s">
        <v>1113</v>
      </c>
      <c r="D529">
        <v>0</v>
      </c>
      <c r="E529">
        <v>2023</v>
      </c>
      <c r="F529" t="s">
        <v>245</v>
      </c>
    </row>
    <row r="530" spans="1:6" x14ac:dyDescent="0.25">
      <c r="A530">
        <v>15</v>
      </c>
      <c r="B530">
        <v>1045</v>
      </c>
      <c r="C530" t="s">
        <v>1114</v>
      </c>
      <c r="D530">
        <v>1.05</v>
      </c>
      <c r="E530">
        <v>2023</v>
      </c>
      <c r="F530" t="s">
        <v>245</v>
      </c>
    </row>
    <row r="531" spans="1:6" x14ac:dyDescent="0.25">
      <c r="A531">
        <v>15</v>
      </c>
      <c r="B531">
        <v>1046</v>
      </c>
      <c r="C531" t="s">
        <v>1115</v>
      </c>
      <c r="D531">
        <v>1.05</v>
      </c>
      <c r="E531">
        <v>2023</v>
      </c>
      <c r="F531" t="s">
        <v>245</v>
      </c>
    </row>
    <row r="532" spans="1:6" x14ac:dyDescent="0.25">
      <c r="A532">
        <v>15</v>
      </c>
      <c r="B532">
        <v>1047</v>
      </c>
      <c r="C532" t="s">
        <v>1116</v>
      </c>
      <c r="D532">
        <v>1.25</v>
      </c>
      <c r="E532">
        <v>2023</v>
      </c>
      <c r="F532" t="s">
        <v>245</v>
      </c>
    </row>
    <row r="533" spans="1:6" x14ac:dyDescent="0.25">
      <c r="A533">
        <v>15</v>
      </c>
      <c r="B533">
        <v>1048</v>
      </c>
      <c r="C533" t="s">
        <v>1117</v>
      </c>
      <c r="D533">
        <v>0</v>
      </c>
      <c r="E533">
        <v>2023</v>
      </c>
      <c r="F533" t="s">
        <v>245</v>
      </c>
    </row>
    <row r="534" spans="1:6" x14ac:dyDescent="0.25">
      <c r="A534">
        <v>15</v>
      </c>
      <c r="B534">
        <v>1049</v>
      </c>
      <c r="C534" t="s">
        <v>1118</v>
      </c>
      <c r="D534">
        <v>1</v>
      </c>
      <c r="E534">
        <v>2023</v>
      </c>
      <c r="F534" t="s">
        <v>245</v>
      </c>
    </row>
    <row r="535" spans="1:6" x14ac:dyDescent="0.25">
      <c r="A535">
        <v>15</v>
      </c>
      <c r="B535">
        <v>1050</v>
      </c>
      <c r="C535" t="s">
        <v>1119</v>
      </c>
      <c r="D535">
        <v>1</v>
      </c>
      <c r="E535">
        <v>2023</v>
      </c>
      <c r="F535" t="s">
        <v>245</v>
      </c>
    </row>
    <row r="536" spans="1:6" x14ac:dyDescent="0.25">
      <c r="A536">
        <v>15</v>
      </c>
      <c r="B536">
        <v>1051</v>
      </c>
      <c r="C536" t="s">
        <v>1120</v>
      </c>
      <c r="D536">
        <v>1</v>
      </c>
      <c r="E536">
        <v>2023</v>
      </c>
      <c r="F536" t="s">
        <v>245</v>
      </c>
    </row>
    <row r="537" spans="1:6" x14ac:dyDescent="0.25">
      <c r="A537">
        <v>15</v>
      </c>
      <c r="B537">
        <v>1052</v>
      </c>
      <c r="C537" t="s">
        <v>1121</v>
      </c>
      <c r="D537">
        <v>0</v>
      </c>
      <c r="E537">
        <v>2023</v>
      </c>
      <c r="F537" t="s">
        <v>245</v>
      </c>
    </row>
    <row r="538" spans="1:6" x14ac:dyDescent="0.25">
      <c r="A538">
        <v>15</v>
      </c>
      <c r="B538">
        <v>1053</v>
      </c>
      <c r="C538" t="s">
        <v>1122</v>
      </c>
      <c r="D538">
        <v>1</v>
      </c>
      <c r="E538">
        <v>2023</v>
      </c>
      <c r="F538" t="s">
        <v>245</v>
      </c>
    </row>
    <row r="539" spans="1:6" x14ac:dyDescent="0.25">
      <c r="A539">
        <v>15</v>
      </c>
      <c r="B539">
        <v>1054</v>
      </c>
      <c r="C539" t="s">
        <v>1123</v>
      </c>
      <c r="D539">
        <v>1</v>
      </c>
      <c r="E539">
        <v>2023</v>
      </c>
      <c r="F539" t="s">
        <v>245</v>
      </c>
    </row>
    <row r="540" spans="1:6" x14ac:dyDescent="0.25">
      <c r="A540">
        <v>16</v>
      </c>
      <c r="B540">
        <v>1001</v>
      </c>
      <c r="C540" t="s">
        <v>1124</v>
      </c>
      <c r="D540">
        <v>1.05</v>
      </c>
      <c r="E540">
        <v>2023</v>
      </c>
      <c r="F540" t="s">
        <v>245</v>
      </c>
    </row>
    <row r="541" spans="1:6" x14ac:dyDescent="0.25">
      <c r="A541">
        <v>16</v>
      </c>
      <c r="B541">
        <v>1002</v>
      </c>
      <c r="C541" t="s">
        <v>1125</v>
      </c>
      <c r="D541">
        <v>1.05</v>
      </c>
      <c r="E541">
        <v>2023</v>
      </c>
      <c r="F541" t="s">
        <v>245</v>
      </c>
    </row>
    <row r="542" spans="1:6" x14ac:dyDescent="0.25">
      <c r="A542">
        <v>16</v>
      </c>
      <c r="B542">
        <v>1003</v>
      </c>
      <c r="C542" t="s">
        <v>1126</v>
      </c>
      <c r="D542">
        <v>1.05</v>
      </c>
      <c r="E542">
        <v>2023</v>
      </c>
      <c r="F542" t="s">
        <v>245</v>
      </c>
    </row>
    <row r="543" spans="1:6" x14ac:dyDescent="0.25">
      <c r="A543">
        <v>16</v>
      </c>
      <c r="B543">
        <v>1004</v>
      </c>
      <c r="C543" t="s">
        <v>1127</v>
      </c>
      <c r="D543">
        <v>1.05</v>
      </c>
      <c r="E543">
        <v>2023</v>
      </c>
      <c r="F543" t="s">
        <v>245</v>
      </c>
    </row>
    <row r="544" spans="1:6" x14ac:dyDescent="0.25">
      <c r="A544">
        <v>16</v>
      </c>
      <c r="B544">
        <v>1005</v>
      </c>
      <c r="C544" t="s">
        <v>1128</v>
      </c>
      <c r="D544">
        <v>0</v>
      </c>
      <c r="E544">
        <v>2023</v>
      </c>
      <c r="F544" t="s">
        <v>245</v>
      </c>
    </row>
    <row r="545" spans="1:6" x14ac:dyDescent="0.25">
      <c r="A545">
        <v>16</v>
      </c>
      <c r="B545">
        <v>1006</v>
      </c>
      <c r="C545" t="s">
        <v>1129</v>
      </c>
      <c r="D545">
        <v>0</v>
      </c>
      <c r="E545">
        <v>2023</v>
      </c>
      <c r="F545" t="s">
        <v>245</v>
      </c>
    </row>
    <row r="546" spans="1:6" x14ac:dyDescent="0.25">
      <c r="A546">
        <v>16</v>
      </c>
      <c r="B546">
        <v>1007</v>
      </c>
      <c r="C546" t="s">
        <v>1130</v>
      </c>
      <c r="D546">
        <v>0</v>
      </c>
      <c r="E546">
        <v>2023</v>
      </c>
      <c r="F546" t="s">
        <v>245</v>
      </c>
    </row>
    <row r="547" spans="1:6" x14ac:dyDescent="0.25">
      <c r="A547">
        <v>16</v>
      </c>
      <c r="B547">
        <v>1008</v>
      </c>
      <c r="C547" t="s">
        <v>1131</v>
      </c>
      <c r="D547">
        <v>1.25</v>
      </c>
      <c r="E547">
        <v>2023</v>
      </c>
      <c r="F547" t="s">
        <v>245</v>
      </c>
    </row>
    <row r="548" spans="1:6" x14ac:dyDescent="0.25">
      <c r="A548">
        <v>16</v>
      </c>
      <c r="B548">
        <v>1009</v>
      </c>
      <c r="C548" t="s">
        <v>1132</v>
      </c>
      <c r="D548">
        <v>1.25</v>
      </c>
      <c r="E548">
        <v>2023</v>
      </c>
      <c r="F548" t="s">
        <v>245</v>
      </c>
    </row>
    <row r="549" spans="1:6" x14ac:dyDescent="0.25">
      <c r="A549">
        <v>16</v>
      </c>
      <c r="B549">
        <v>1010</v>
      </c>
      <c r="C549" t="s">
        <v>1133</v>
      </c>
      <c r="D549">
        <v>1</v>
      </c>
      <c r="E549">
        <v>2023</v>
      </c>
      <c r="F549" t="s">
        <v>245</v>
      </c>
    </row>
    <row r="550" spans="1:6" x14ac:dyDescent="0.25">
      <c r="A550">
        <v>16</v>
      </c>
      <c r="B550">
        <v>1011</v>
      </c>
      <c r="C550" t="s">
        <v>1134</v>
      </c>
      <c r="D550">
        <v>1</v>
      </c>
      <c r="E550">
        <v>2023</v>
      </c>
      <c r="F550" t="s">
        <v>245</v>
      </c>
    </row>
    <row r="551" spans="1:6" x14ac:dyDescent="0.25">
      <c r="A551">
        <v>16</v>
      </c>
      <c r="B551">
        <v>1058</v>
      </c>
      <c r="C551" t="s">
        <v>1135</v>
      </c>
      <c r="D551">
        <v>0</v>
      </c>
      <c r="E551">
        <v>2023</v>
      </c>
      <c r="F551" t="s">
        <v>245</v>
      </c>
    </row>
    <row r="552" spans="1:6" x14ac:dyDescent="0.25">
      <c r="A552">
        <v>16</v>
      </c>
      <c r="B552">
        <v>1012</v>
      </c>
      <c r="C552" t="s">
        <v>1136</v>
      </c>
      <c r="D552">
        <v>0</v>
      </c>
      <c r="E552">
        <v>2023</v>
      </c>
      <c r="F552" t="s">
        <v>245</v>
      </c>
    </row>
    <row r="553" spans="1:6" x14ac:dyDescent="0.25">
      <c r="A553">
        <v>16</v>
      </c>
      <c r="B553">
        <v>1013</v>
      </c>
      <c r="C553" t="s">
        <v>1137</v>
      </c>
      <c r="D553">
        <v>0</v>
      </c>
      <c r="E553">
        <v>2023</v>
      </c>
      <c r="F553" t="s">
        <v>245</v>
      </c>
    </row>
    <row r="554" spans="1:6" x14ac:dyDescent="0.25">
      <c r="A554">
        <v>16</v>
      </c>
      <c r="B554">
        <v>1014</v>
      </c>
      <c r="C554" t="s">
        <v>1138</v>
      </c>
      <c r="D554">
        <v>0</v>
      </c>
      <c r="E554">
        <v>2023</v>
      </c>
      <c r="F554" t="s">
        <v>245</v>
      </c>
    </row>
    <row r="555" spans="1:6" x14ac:dyDescent="0.25">
      <c r="A555">
        <v>16</v>
      </c>
      <c r="B555">
        <v>1015</v>
      </c>
      <c r="C555" t="s">
        <v>1139</v>
      </c>
      <c r="D555">
        <v>1.25</v>
      </c>
      <c r="E555">
        <v>2023</v>
      </c>
      <c r="F555" t="s">
        <v>245</v>
      </c>
    </row>
    <row r="556" spans="1:6" x14ac:dyDescent="0.25">
      <c r="A556">
        <v>16</v>
      </c>
      <c r="B556">
        <v>1016</v>
      </c>
      <c r="C556" t="s">
        <v>1140</v>
      </c>
      <c r="D556">
        <v>1</v>
      </c>
      <c r="E556">
        <v>2023</v>
      </c>
      <c r="F556" t="s">
        <v>245</v>
      </c>
    </row>
    <row r="557" spans="1:6" x14ac:dyDescent="0.25">
      <c r="A557">
        <v>16</v>
      </c>
      <c r="B557">
        <v>1061</v>
      </c>
      <c r="C557" t="s">
        <v>1141</v>
      </c>
      <c r="D557">
        <v>1</v>
      </c>
      <c r="E557">
        <v>2023</v>
      </c>
      <c r="F557" t="s">
        <v>245</v>
      </c>
    </row>
    <row r="558" spans="1:6" x14ac:dyDescent="0.25">
      <c r="A558">
        <v>16</v>
      </c>
      <c r="B558">
        <v>1017</v>
      </c>
      <c r="C558" t="s">
        <v>1142</v>
      </c>
      <c r="D558">
        <v>0</v>
      </c>
      <c r="E558">
        <v>2023</v>
      </c>
      <c r="F558" t="s">
        <v>245</v>
      </c>
    </row>
    <row r="559" spans="1:6" x14ac:dyDescent="0.25">
      <c r="A559">
        <v>16</v>
      </c>
      <c r="B559">
        <v>1018</v>
      </c>
      <c r="C559" t="s">
        <v>1143</v>
      </c>
      <c r="D559">
        <v>1</v>
      </c>
      <c r="E559">
        <v>2023</v>
      </c>
      <c r="F559" t="s">
        <v>245</v>
      </c>
    </row>
    <row r="560" spans="1:6" x14ac:dyDescent="0.25">
      <c r="A560">
        <v>16</v>
      </c>
      <c r="B560">
        <v>1019</v>
      </c>
      <c r="C560" t="s">
        <v>1144</v>
      </c>
      <c r="D560">
        <v>1</v>
      </c>
      <c r="E560">
        <v>2023</v>
      </c>
      <c r="F560" t="s">
        <v>245</v>
      </c>
    </row>
    <row r="561" spans="1:6" x14ac:dyDescent="0.25">
      <c r="A561">
        <v>16</v>
      </c>
      <c r="B561">
        <v>1059</v>
      </c>
      <c r="C561" t="s">
        <v>1145</v>
      </c>
      <c r="D561">
        <v>1</v>
      </c>
      <c r="E561">
        <v>2023</v>
      </c>
      <c r="F561" t="s">
        <v>245</v>
      </c>
    </row>
    <row r="562" spans="1:6" x14ac:dyDescent="0.25">
      <c r="A562">
        <v>16</v>
      </c>
      <c r="B562">
        <v>1020</v>
      </c>
      <c r="C562" t="s">
        <v>1146</v>
      </c>
      <c r="D562">
        <v>1</v>
      </c>
      <c r="E562">
        <v>2023</v>
      </c>
      <c r="F562" t="s">
        <v>245</v>
      </c>
    </row>
    <row r="563" spans="1:6" x14ac:dyDescent="0.25">
      <c r="A563">
        <v>16</v>
      </c>
      <c r="B563">
        <v>1021</v>
      </c>
      <c r="C563" t="s">
        <v>1147</v>
      </c>
      <c r="D563">
        <v>0</v>
      </c>
      <c r="E563">
        <v>2023</v>
      </c>
      <c r="F563" t="s">
        <v>245</v>
      </c>
    </row>
    <row r="564" spans="1:6" x14ac:dyDescent="0.25">
      <c r="A564">
        <v>16</v>
      </c>
      <c r="B564">
        <v>1022</v>
      </c>
      <c r="C564" t="s">
        <v>1148</v>
      </c>
      <c r="D564">
        <v>1</v>
      </c>
      <c r="E564">
        <v>2023</v>
      </c>
      <c r="F564" t="s">
        <v>245</v>
      </c>
    </row>
    <row r="565" spans="1:6" x14ac:dyDescent="0.25">
      <c r="A565">
        <v>16</v>
      </c>
      <c r="B565">
        <v>1023</v>
      </c>
      <c r="C565" t="s">
        <v>1149</v>
      </c>
      <c r="D565">
        <v>0.2</v>
      </c>
      <c r="E565">
        <v>2023</v>
      </c>
      <c r="F565" t="s">
        <v>245</v>
      </c>
    </row>
    <row r="566" spans="1:6" x14ac:dyDescent="0.25">
      <c r="A566">
        <v>16</v>
      </c>
      <c r="B566">
        <v>1024</v>
      </c>
      <c r="C566" t="s">
        <v>1150</v>
      </c>
      <c r="D566">
        <v>1</v>
      </c>
      <c r="E566">
        <v>2023</v>
      </c>
      <c r="F566" t="s">
        <v>245</v>
      </c>
    </row>
    <row r="567" spans="1:6" x14ac:dyDescent="0.25">
      <c r="A567">
        <v>16</v>
      </c>
      <c r="B567">
        <v>1025</v>
      </c>
      <c r="C567" t="s">
        <v>1151</v>
      </c>
      <c r="D567">
        <v>1</v>
      </c>
      <c r="E567">
        <v>2023</v>
      </c>
      <c r="F567" t="s">
        <v>245</v>
      </c>
    </row>
    <row r="568" spans="1:6" x14ac:dyDescent="0.25">
      <c r="A568">
        <v>16</v>
      </c>
      <c r="B568">
        <v>1026</v>
      </c>
      <c r="C568" t="s">
        <v>1152</v>
      </c>
      <c r="D568">
        <v>0</v>
      </c>
      <c r="E568">
        <v>2023</v>
      </c>
      <c r="F568" t="s">
        <v>245</v>
      </c>
    </row>
    <row r="569" spans="1:6" x14ac:dyDescent="0.25">
      <c r="A569">
        <v>16</v>
      </c>
      <c r="B569">
        <v>1027</v>
      </c>
      <c r="C569" t="s">
        <v>1153</v>
      </c>
      <c r="D569">
        <v>0</v>
      </c>
      <c r="E569">
        <v>2023</v>
      </c>
      <c r="F569" t="s">
        <v>245</v>
      </c>
    </row>
    <row r="570" spans="1:6" x14ac:dyDescent="0.25">
      <c r="A570">
        <v>16</v>
      </c>
      <c r="B570">
        <v>1028</v>
      </c>
      <c r="C570" t="s">
        <v>1154</v>
      </c>
      <c r="D570">
        <v>1</v>
      </c>
      <c r="E570">
        <v>2023</v>
      </c>
      <c r="F570" t="s">
        <v>245</v>
      </c>
    </row>
    <row r="571" spans="1:6" x14ac:dyDescent="0.25">
      <c r="A571">
        <v>16</v>
      </c>
      <c r="B571">
        <v>1029</v>
      </c>
      <c r="C571" t="s">
        <v>1155</v>
      </c>
      <c r="D571">
        <v>1</v>
      </c>
      <c r="E571">
        <v>2023</v>
      </c>
      <c r="F571" t="s">
        <v>245</v>
      </c>
    </row>
    <row r="572" spans="1:6" x14ac:dyDescent="0.25">
      <c r="A572">
        <v>16</v>
      </c>
      <c r="B572">
        <v>1030</v>
      </c>
      <c r="C572" t="s">
        <v>1156</v>
      </c>
      <c r="D572">
        <v>1.25</v>
      </c>
      <c r="E572">
        <v>2023</v>
      </c>
      <c r="F572" t="s">
        <v>245</v>
      </c>
    </row>
    <row r="573" spans="1:6" x14ac:dyDescent="0.25">
      <c r="A573">
        <v>16</v>
      </c>
      <c r="B573">
        <v>1060</v>
      </c>
      <c r="C573" t="s">
        <v>1157</v>
      </c>
      <c r="D573">
        <v>1.25</v>
      </c>
      <c r="E573">
        <v>2023</v>
      </c>
      <c r="F573" t="s">
        <v>245</v>
      </c>
    </row>
    <row r="574" spans="1:6" x14ac:dyDescent="0.25">
      <c r="A574">
        <v>16</v>
      </c>
      <c r="B574">
        <v>1031</v>
      </c>
      <c r="C574" t="s">
        <v>1158</v>
      </c>
      <c r="D574">
        <v>0</v>
      </c>
      <c r="E574">
        <v>2023</v>
      </c>
      <c r="F574" t="s">
        <v>245</v>
      </c>
    </row>
    <row r="575" spans="1:6" x14ac:dyDescent="0.25">
      <c r="A575">
        <v>16</v>
      </c>
      <c r="B575">
        <v>1032</v>
      </c>
      <c r="C575" t="s">
        <v>1159</v>
      </c>
      <c r="D575">
        <v>1</v>
      </c>
      <c r="E575">
        <v>2023</v>
      </c>
      <c r="F575" t="s">
        <v>245</v>
      </c>
    </row>
    <row r="576" spans="1:6" x14ac:dyDescent="0.25">
      <c r="A576">
        <v>16</v>
      </c>
      <c r="B576">
        <v>1033</v>
      </c>
      <c r="C576" t="s">
        <v>1160</v>
      </c>
      <c r="D576">
        <v>1</v>
      </c>
      <c r="E576">
        <v>2023</v>
      </c>
      <c r="F576" t="s">
        <v>245</v>
      </c>
    </row>
    <row r="577" spans="1:6" x14ac:dyDescent="0.25">
      <c r="A577">
        <v>16</v>
      </c>
      <c r="B577">
        <v>1062</v>
      </c>
      <c r="C577" t="s">
        <v>1161</v>
      </c>
      <c r="D577">
        <v>1</v>
      </c>
      <c r="E577">
        <v>2023</v>
      </c>
      <c r="F577" t="s">
        <v>245</v>
      </c>
    </row>
    <row r="578" spans="1:6" x14ac:dyDescent="0.25">
      <c r="A578">
        <v>16</v>
      </c>
      <c r="B578">
        <v>1037</v>
      </c>
      <c r="C578" t="s">
        <v>1162</v>
      </c>
      <c r="D578">
        <v>1</v>
      </c>
      <c r="E578">
        <v>2023</v>
      </c>
      <c r="F578" t="s">
        <v>245</v>
      </c>
    </row>
    <row r="579" spans="1:6" x14ac:dyDescent="0.25">
      <c r="A579">
        <v>16</v>
      </c>
      <c r="B579">
        <v>1038</v>
      </c>
      <c r="C579" t="s">
        <v>1163</v>
      </c>
      <c r="D579">
        <v>1</v>
      </c>
      <c r="E579">
        <v>2023</v>
      </c>
      <c r="F579" t="s">
        <v>245</v>
      </c>
    </row>
    <row r="580" spans="1:6" x14ac:dyDescent="0.25">
      <c r="A580">
        <v>16</v>
      </c>
      <c r="B580">
        <v>1039</v>
      </c>
      <c r="C580" t="s">
        <v>1164</v>
      </c>
      <c r="D580">
        <v>1</v>
      </c>
      <c r="E580">
        <v>2023</v>
      </c>
      <c r="F580" t="s">
        <v>245</v>
      </c>
    </row>
    <row r="581" spans="1:6" x14ac:dyDescent="0.25">
      <c r="A581">
        <v>16</v>
      </c>
      <c r="B581">
        <v>1040</v>
      </c>
      <c r="C581" t="s">
        <v>1165</v>
      </c>
      <c r="D581">
        <v>0</v>
      </c>
      <c r="E581">
        <v>2023</v>
      </c>
      <c r="F581" t="s">
        <v>245</v>
      </c>
    </row>
    <row r="582" spans="1:6" x14ac:dyDescent="0.25">
      <c r="A582">
        <v>16</v>
      </c>
      <c r="B582">
        <v>1041</v>
      </c>
      <c r="C582" t="s">
        <v>1166</v>
      </c>
      <c r="D582">
        <v>1</v>
      </c>
      <c r="E582">
        <v>2023</v>
      </c>
      <c r="F582" t="s">
        <v>245</v>
      </c>
    </row>
    <row r="583" spans="1:6" x14ac:dyDescent="0.25">
      <c r="A583">
        <v>16</v>
      </c>
      <c r="B583">
        <v>1063</v>
      </c>
      <c r="C583" t="s">
        <v>1167</v>
      </c>
      <c r="D583">
        <v>0</v>
      </c>
      <c r="E583">
        <v>2023</v>
      </c>
      <c r="F583" t="s">
        <v>245</v>
      </c>
    </row>
    <row r="584" spans="1:6" x14ac:dyDescent="0.25">
      <c r="A584">
        <v>16</v>
      </c>
      <c r="B584">
        <v>1042</v>
      </c>
      <c r="C584" t="s">
        <v>1168</v>
      </c>
      <c r="D584">
        <v>1</v>
      </c>
      <c r="E584">
        <v>2023</v>
      </c>
      <c r="F584" t="s">
        <v>245</v>
      </c>
    </row>
    <row r="585" spans="1:6" x14ac:dyDescent="0.25">
      <c r="A585">
        <v>16</v>
      </c>
      <c r="B585">
        <v>1043</v>
      </c>
      <c r="C585" t="s">
        <v>1169</v>
      </c>
      <c r="D585">
        <v>1</v>
      </c>
      <c r="E585">
        <v>2023</v>
      </c>
      <c r="F585" t="s">
        <v>245</v>
      </c>
    </row>
    <row r="586" spans="1:6" x14ac:dyDescent="0.25">
      <c r="A586">
        <v>16</v>
      </c>
      <c r="B586">
        <v>1064</v>
      </c>
      <c r="C586" t="s">
        <v>1170</v>
      </c>
      <c r="D586">
        <v>1</v>
      </c>
      <c r="E586">
        <v>2023</v>
      </c>
      <c r="F586" t="s">
        <v>245</v>
      </c>
    </row>
    <row r="587" spans="1:6" x14ac:dyDescent="0.25">
      <c r="A587">
        <v>16</v>
      </c>
      <c r="B587">
        <v>1044</v>
      </c>
      <c r="C587" t="s">
        <v>1171</v>
      </c>
      <c r="D587">
        <v>1</v>
      </c>
      <c r="E587">
        <v>2023</v>
      </c>
      <c r="F587" t="s">
        <v>245</v>
      </c>
    </row>
    <row r="588" spans="1:6" x14ac:dyDescent="0.25">
      <c r="A588">
        <v>16</v>
      </c>
      <c r="B588">
        <v>1045</v>
      </c>
      <c r="C588" t="s">
        <v>1172</v>
      </c>
      <c r="D588">
        <v>1</v>
      </c>
      <c r="E588">
        <v>2023</v>
      </c>
      <c r="F588" t="s">
        <v>245</v>
      </c>
    </row>
    <row r="589" spans="1:6" x14ac:dyDescent="0.25">
      <c r="A589">
        <v>16</v>
      </c>
      <c r="B589">
        <v>1046</v>
      </c>
      <c r="C589" t="s">
        <v>1173</v>
      </c>
      <c r="D589">
        <v>1</v>
      </c>
      <c r="E589">
        <v>2023</v>
      </c>
      <c r="F589" t="s">
        <v>245</v>
      </c>
    </row>
    <row r="590" spans="1:6" x14ac:dyDescent="0.25">
      <c r="A590">
        <v>16</v>
      </c>
      <c r="B590">
        <v>1047</v>
      </c>
      <c r="C590" t="s">
        <v>1174</v>
      </c>
      <c r="D590">
        <v>1</v>
      </c>
      <c r="E590">
        <v>2023</v>
      </c>
      <c r="F590" t="s">
        <v>245</v>
      </c>
    </row>
    <row r="591" spans="1:6" x14ac:dyDescent="0.25">
      <c r="A591">
        <v>16</v>
      </c>
      <c r="B591">
        <v>1048</v>
      </c>
      <c r="C591" t="s">
        <v>1175</v>
      </c>
      <c r="D591">
        <v>0</v>
      </c>
      <c r="E591">
        <v>2023</v>
      </c>
      <c r="F591" t="s">
        <v>245</v>
      </c>
    </row>
    <row r="592" spans="1:6" x14ac:dyDescent="0.25">
      <c r="A592">
        <v>16</v>
      </c>
      <c r="B592">
        <v>1049</v>
      </c>
      <c r="C592" t="s">
        <v>1176</v>
      </c>
      <c r="D592">
        <v>1</v>
      </c>
      <c r="E592">
        <v>2023</v>
      </c>
      <c r="F592" t="s">
        <v>245</v>
      </c>
    </row>
    <row r="593" spans="1:6" x14ac:dyDescent="0.25">
      <c r="A593">
        <v>16</v>
      </c>
      <c r="B593">
        <v>1050</v>
      </c>
      <c r="C593" t="s">
        <v>1177</v>
      </c>
      <c r="D593">
        <v>0</v>
      </c>
      <c r="E593">
        <v>2023</v>
      </c>
      <c r="F593" t="s">
        <v>245</v>
      </c>
    </row>
    <row r="594" spans="1:6" x14ac:dyDescent="0.25">
      <c r="A594">
        <v>16</v>
      </c>
      <c r="B594">
        <v>1051</v>
      </c>
      <c r="C594" t="s">
        <v>1178</v>
      </c>
      <c r="D594">
        <v>1</v>
      </c>
      <c r="E594">
        <v>2023</v>
      </c>
      <c r="F594" t="s">
        <v>245</v>
      </c>
    </row>
    <row r="595" spans="1:6" x14ac:dyDescent="0.25">
      <c r="A595">
        <v>16</v>
      </c>
      <c r="B595">
        <v>1052</v>
      </c>
      <c r="C595" t="s">
        <v>1179</v>
      </c>
      <c r="D595">
        <v>0</v>
      </c>
      <c r="E595">
        <v>2023</v>
      </c>
      <c r="F595" t="s">
        <v>245</v>
      </c>
    </row>
    <row r="596" spans="1:6" x14ac:dyDescent="0.25">
      <c r="A596">
        <v>16</v>
      </c>
      <c r="B596">
        <v>1053</v>
      </c>
      <c r="C596" t="s">
        <v>1180</v>
      </c>
      <c r="D596">
        <v>1</v>
      </c>
      <c r="E596">
        <v>2023</v>
      </c>
      <c r="F596" t="s">
        <v>245</v>
      </c>
    </row>
    <row r="597" spans="1:6" x14ac:dyDescent="0.25">
      <c r="A597">
        <v>16</v>
      </c>
      <c r="B597">
        <v>1054</v>
      </c>
      <c r="C597" t="s">
        <v>1181</v>
      </c>
      <c r="D597">
        <v>1</v>
      </c>
      <c r="E597">
        <v>2023</v>
      </c>
      <c r="F597" t="s">
        <v>245</v>
      </c>
    </row>
    <row r="598" spans="1:6" x14ac:dyDescent="0.25">
      <c r="A598">
        <v>17</v>
      </c>
      <c r="B598">
        <v>1001</v>
      </c>
      <c r="C598" t="s">
        <v>1182</v>
      </c>
      <c r="D598">
        <v>1.25</v>
      </c>
      <c r="E598">
        <v>2023</v>
      </c>
      <c r="F598" t="s">
        <v>245</v>
      </c>
    </row>
    <row r="599" spans="1:6" x14ac:dyDescent="0.25">
      <c r="A599">
        <v>17</v>
      </c>
      <c r="B599">
        <v>1002</v>
      </c>
      <c r="C599" t="s">
        <v>1183</v>
      </c>
      <c r="D599">
        <v>1.25</v>
      </c>
      <c r="E599">
        <v>2023</v>
      </c>
      <c r="F599" t="s">
        <v>245</v>
      </c>
    </row>
    <row r="600" spans="1:6" x14ac:dyDescent="0.25">
      <c r="A600">
        <v>17</v>
      </c>
      <c r="B600">
        <v>1003</v>
      </c>
      <c r="C600" t="s">
        <v>1184</v>
      </c>
      <c r="D600">
        <v>1.05</v>
      </c>
      <c r="E600">
        <v>2023</v>
      </c>
      <c r="F600" t="s">
        <v>245</v>
      </c>
    </row>
    <row r="601" spans="1:6" x14ac:dyDescent="0.25">
      <c r="A601">
        <v>17</v>
      </c>
      <c r="B601">
        <v>1004</v>
      </c>
      <c r="C601" t="s">
        <v>1185</v>
      </c>
      <c r="D601">
        <v>1.1499999999999999</v>
      </c>
      <c r="E601">
        <v>2023</v>
      </c>
      <c r="F601" t="s">
        <v>245</v>
      </c>
    </row>
    <row r="602" spans="1:6" x14ac:dyDescent="0.25">
      <c r="A602">
        <v>17</v>
      </c>
      <c r="B602">
        <v>1005</v>
      </c>
      <c r="C602" t="s">
        <v>1186</v>
      </c>
      <c r="D602">
        <v>0</v>
      </c>
      <c r="E602">
        <v>2023</v>
      </c>
      <c r="F602" t="s">
        <v>245</v>
      </c>
    </row>
    <row r="603" spans="1:6" x14ac:dyDescent="0.25">
      <c r="A603">
        <v>17</v>
      </c>
      <c r="B603">
        <v>1006</v>
      </c>
      <c r="C603" t="s">
        <v>1187</v>
      </c>
      <c r="D603">
        <v>0</v>
      </c>
      <c r="E603">
        <v>2023</v>
      </c>
      <c r="F603" t="s">
        <v>245</v>
      </c>
    </row>
    <row r="604" spans="1:6" x14ac:dyDescent="0.25">
      <c r="A604">
        <v>17</v>
      </c>
      <c r="B604">
        <v>1007</v>
      </c>
      <c r="C604" t="s">
        <v>1188</v>
      </c>
      <c r="D604">
        <v>0</v>
      </c>
      <c r="E604">
        <v>2023</v>
      </c>
      <c r="F604" t="s">
        <v>245</v>
      </c>
    </row>
    <row r="605" spans="1:6" x14ac:dyDescent="0.25">
      <c r="A605">
        <v>17</v>
      </c>
      <c r="B605">
        <v>1008</v>
      </c>
      <c r="C605" t="s">
        <v>1189</v>
      </c>
      <c r="D605">
        <v>1.25</v>
      </c>
      <c r="E605">
        <v>2023</v>
      </c>
      <c r="F605" t="s">
        <v>245</v>
      </c>
    </row>
    <row r="606" spans="1:6" x14ac:dyDescent="0.25">
      <c r="A606">
        <v>17</v>
      </c>
      <c r="B606">
        <v>1009</v>
      </c>
      <c r="C606" t="s">
        <v>1190</v>
      </c>
      <c r="D606">
        <v>1.25</v>
      </c>
      <c r="E606">
        <v>2023</v>
      </c>
      <c r="F606" t="s">
        <v>245</v>
      </c>
    </row>
    <row r="607" spans="1:6" x14ac:dyDescent="0.25">
      <c r="A607">
        <v>17</v>
      </c>
      <c r="B607">
        <v>1010</v>
      </c>
      <c r="C607" t="s">
        <v>1191</v>
      </c>
      <c r="D607">
        <v>1.05</v>
      </c>
      <c r="E607">
        <v>2023</v>
      </c>
      <c r="F607" t="s">
        <v>245</v>
      </c>
    </row>
    <row r="608" spans="1:6" x14ac:dyDescent="0.25">
      <c r="A608">
        <v>17</v>
      </c>
      <c r="B608">
        <v>1011</v>
      </c>
      <c r="C608" t="s">
        <v>1192</v>
      </c>
      <c r="D608">
        <v>1</v>
      </c>
      <c r="E608">
        <v>2023</v>
      </c>
      <c r="F608" t="s">
        <v>245</v>
      </c>
    </row>
    <row r="609" spans="1:6" x14ac:dyDescent="0.25">
      <c r="A609">
        <v>17</v>
      </c>
      <c r="B609">
        <v>1058</v>
      </c>
      <c r="C609" t="s">
        <v>1193</v>
      </c>
      <c r="D609">
        <v>0</v>
      </c>
      <c r="E609">
        <v>2023</v>
      </c>
      <c r="F609" t="s">
        <v>245</v>
      </c>
    </row>
    <row r="610" spans="1:6" x14ac:dyDescent="0.25">
      <c r="A610">
        <v>17</v>
      </c>
      <c r="B610">
        <v>1012</v>
      </c>
      <c r="C610" t="s">
        <v>1194</v>
      </c>
      <c r="D610">
        <v>1</v>
      </c>
      <c r="E610">
        <v>2023</v>
      </c>
      <c r="F610" t="s">
        <v>245</v>
      </c>
    </row>
    <row r="611" spans="1:6" x14ac:dyDescent="0.25">
      <c r="A611">
        <v>17</v>
      </c>
      <c r="B611">
        <v>1013</v>
      </c>
      <c r="C611" t="s">
        <v>1195</v>
      </c>
      <c r="D611">
        <v>0</v>
      </c>
      <c r="E611">
        <v>2023</v>
      </c>
      <c r="F611" t="s">
        <v>245</v>
      </c>
    </row>
    <row r="612" spans="1:6" x14ac:dyDescent="0.25">
      <c r="A612">
        <v>17</v>
      </c>
      <c r="B612">
        <v>1014</v>
      </c>
      <c r="C612" t="s">
        <v>1196</v>
      </c>
      <c r="D612">
        <v>0</v>
      </c>
      <c r="E612">
        <v>2023</v>
      </c>
      <c r="F612" t="s">
        <v>245</v>
      </c>
    </row>
    <row r="613" spans="1:6" x14ac:dyDescent="0.25">
      <c r="A613">
        <v>17</v>
      </c>
      <c r="B613">
        <v>1015</v>
      </c>
      <c r="C613" t="s">
        <v>1197</v>
      </c>
      <c r="D613">
        <v>1.25</v>
      </c>
      <c r="E613">
        <v>2023</v>
      </c>
      <c r="F613" t="s">
        <v>245</v>
      </c>
    </row>
    <row r="614" spans="1:6" x14ac:dyDescent="0.25">
      <c r="A614">
        <v>17</v>
      </c>
      <c r="B614">
        <v>1016</v>
      </c>
      <c r="C614" t="s">
        <v>1198</v>
      </c>
      <c r="D614">
        <v>1.25</v>
      </c>
      <c r="E614">
        <v>2023</v>
      </c>
      <c r="F614" t="s">
        <v>245</v>
      </c>
    </row>
    <row r="615" spans="1:6" x14ac:dyDescent="0.25">
      <c r="A615">
        <v>17</v>
      </c>
      <c r="B615">
        <v>1061</v>
      </c>
      <c r="C615" t="s">
        <v>1199</v>
      </c>
      <c r="D615">
        <v>1.05</v>
      </c>
      <c r="E615">
        <v>2023</v>
      </c>
      <c r="F615" t="s">
        <v>245</v>
      </c>
    </row>
    <row r="616" spans="1:6" x14ac:dyDescent="0.25">
      <c r="A616">
        <v>17</v>
      </c>
      <c r="B616">
        <v>1017</v>
      </c>
      <c r="C616" t="s">
        <v>1200</v>
      </c>
      <c r="D616">
        <v>1.25</v>
      </c>
      <c r="E616">
        <v>2023</v>
      </c>
      <c r="F616" t="s">
        <v>245</v>
      </c>
    </row>
    <row r="617" spans="1:6" x14ac:dyDescent="0.25">
      <c r="A617">
        <v>17</v>
      </c>
      <c r="B617">
        <v>1018</v>
      </c>
      <c r="C617" t="s">
        <v>1201</v>
      </c>
      <c r="D617">
        <v>1.25</v>
      </c>
      <c r="E617">
        <v>2023</v>
      </c>
      <c r="F617" t="s">
        <v>245</v>
      </c>
    </row>
    <row r="618" spans="1:6" x14ac:dyDescent="0.25">
      <c r="A618">
        <v>17</v>
      </c>
      <c r="B618">
        <v>1019</v>
      </c>
      <c r="C618" t="s">
        <v>1202</v>
      </c>
      <c r="D618">
        <v>1.25</v>
      </c>
      <c r="E618">
        <v>2023</v>
      </c>
      <c r="F618" t="s">
        <v>245</v>
      </c>
    </row>
    <row r="619" spans="1:6" x14ac:dyDescent="0.25">
      <c r="A619">
        <v>17</v>
      </c>
      <c r="B619">
        <v>1059</v>
      </c>
      <c r="C619" t="s">
        <v>1203</v>
      </c>
      <c r="D619">
        <v>1.25</v>
      </c>
      <c r="E619">
        <v>2023</v>
      </c>
      <c r="F619" t="s">
        <v>245</v>
      </c>
    </row>
    <row r="620" spans="1:6" x14ac:dyDescent="0.25">
      <c r="A620">
        <v>17</v>
      </c>
      <c r="B620">
        <v>1020</v>
      </c>
      <c r="C620" t="s">
        <v>1204</v>
      </c>
      <c r="D620">
        <v>1.25</v>
      </c>
      <c r="E620">
        <v>2023</v>
      </c>
      <c r="F620" t="s">
        <v>245</v>
      </c>
    </row>
    <row r="621" spans="1:6" x14ac:dyDescent="0.25">
      <c r="A621">
        <v>17</v>
      </c>
      <c r="B621">
        <v>1021</v>
      </c>
      <c r="C621" t="s">
        <v>1205</v>
      </c>
      <c r="D621">
        <v>0</v>
      </c>
      <c r="E621">
        <v>2023</v>
      </c>
      <c r="F621" t="s">
        <v>245</v>
      </c>
    </row>
    <row r="622" spans="1:6" x14ac:dyDescent="0.25">
      <c r="A622">
        <v>17</v>
      </c>
      <c r="B622">
        <v>1022</v>
      </c>
      <c r="C622" t="s">
        <v>1206</v>
      </c>
      <c r="D622">
        <v>1.05</v>
      </c>
      <c r="E622">
        <v>2023</v>
      </c>
      <c r="F622" t="s">
        <v>245</v>
      </c>
    </row>
    <row r="623" spans="1:6" x14ac:dyDescent="0.25">
      <c r="A623">
        <v>17</v>
      </c>
      <c r="B623">
        <v>1023</v>
      </c>
      <c r="C623" t="s">
        <v>1207</v>
      </c>
      <c r="D623">
        <v>1.25</v>
      </c>
      <c r="E623">
        <v>2023</v>
      </c>
      <c r="F623" t="s">
        <v>245</v>
      </c>
    </row>
    <row r="624" spans="1:6" x14ac:dyDescent="0.25">
      <c r="A624">
        <v>17</v>
      </c>
      <c r="B624">
        <v>1024</v>
      </c>
      <c r="C624" t="s">
        <v>1208</v>
      </c>
      <c r="D624">
        <v>1</v>
      </c>
      <c r="E624">
        <v>2023</v>
      </c>
      <c r="F624" t="s">
        <v>245</v>
      </c>
    </row>
    <row r="625" spans="1:6" x14ac:dyDescent="0.25">
      <c r="A625">
        <v>17</v>
      </c>
      <c r="B625">
        <v>1025</v>
      </c>
      <c r="C625" t="s">
        <v>1209</v>
      </c>
      <c r="D625">
        <v>1</v>
      </c>
      <c r="E625">
        <v>2023</v>
      </c>
      <c r="F625" t="s">
        <v>245</v>
      </c>
    </row>
    <row r="626" spans="1:6" x14ac:dyDescent="0.25">
      <c r="A626">
        <v>17</v>
      </c>
      <c r="B626">
        <v>1026</v>
      </c>
      <c r="C626" t="s">
        <v>1210</v>
      </c>
      <c r="D626">
        <v>0</v>
      </c>
      <c r="E626">
        <v>2023</v>
      </c>
      <c r="F626" t="s">
        <v>245</v>
      </c>
    </row>
    <row r="627" spans="1:6" x14ac:dyDescent="0.25">
      <c r="A627">
        <v>17</v>
      </c>
      <c r="B627">
        <v>1027</v>
      </c>
      <c r="C627" t="s">
        <v>1211</v>
      </c>
      <c r="D627">
        <v>0</v>
      </c>
      <c r="E627">
        <v>2023</v>
      </c>
      <c r="F627" t="s">
        <v>245</v>
      </c>
    </row>
    <row r="628" spans="1:6" x14ac:dyDescent="0.25">
      <c r="A628">
        <v>17</v>
      </c>
      <c r="B628">
        <v>1028</v>
      </c>
      <c r="C628" t="s">
        <v>1212</v>
      </c>
      <c r="D628">
        <v>1.1499999999999999</v>
      </c>
      <c r="E628">
        <v>2023</v>
      </c>
      <c r="F628" t="s">
        <v>245</v>
      </c>
    </row>
    <row r="629" spans="1:6" x14ac:dyDescent="0.25">
      <c r="A629">
        <v>17</v>
      </c>
      <c r="B629">
        <v>1029</v>
      </c>
      <c r="C629" t="s">
        <v>1213</v>
      </c>
      <c r="D629">
        <v>1.25</v>
      </c>
      <c r="E629">
        <v>2023</v>
      </c>
      <c r="F629" t="s">
        <v>245</v>
      </c>
    </row>
    <row r="630" spans="1:6" x14ac:dyDescent="0.25">
      <c r="A630">
        <v>17</v>
      </c>
      <c r="B630">
        <v>1030</v>
      </c>
      <c r="C630" t="s">
        <v>1214</v>
      </c>
      <c r="D630">
        <v>1.1499999999999999</v>
      </c>
      <c r="E630">
        <v>2023</v>
      </c>
      <c r="F630" t="s">
        <v>245</v>
      </c>
    </row>
    <row r="631" spans="1:6" x14ac:dyDescent="0.25">
      <c r="A631">
        <v>17</v>
      </c>
      <c r="B631">
        <v>1060</v>
      </c>
      <c r="C631" t="s">
        <v>1215</v>
      </c>
      <c r="D631">
        <v>1.1499999999999999</v>
      </c>
      <c r="E631">
        <v>2023</v>
      </c>
      <c r="F631" t="s">
        <v>245</v>
      </c>
    </row>
    <row r="632" spans="1:6" x14ac:dyDescent="0.25">
      <c r="A632">
        <v>17</v>
      </c>
      <c r="B632">
        <v>1031</v>
      </c>
      <c r="C632" t="s">
        <v>1216</v>
      </c>
      <c r="D632">
        <v>1.25</v>
      </c>
      <c r="E632">
        <v>2023</v>
      </c>
      <c r="F632" t="s">
        <v>245</v>
      </c>
    </row>
    <row r="633" spans="1:6" x14ac:dyDescent="0.25">
      <c r="A633">
        <v>17</v>
      </c>
      <c r="B633">
        <v>1032</v>
      </c>
      <c r="C633" t="s">
        <v>1217</v>
      </c>
      <c r="D633">
        <v>1</v>
      </c>
      <c r="E633">
        <v>2023</v>
      </c>
      <c r="F633" t="s">
        <v>245</v>
      </c>
    </row>
    <row r="634" spans="1:6" x14ac:dyDescent="0.25">
      <c r="A634">
        <v>17</v>
      </c>
      <c r="B634">
        <v>1033</v>
      </c>
      <c r="C634" t="s">
        <v>1218</v>
      </c>
      <c r="D634">
        <v>0</v>
      </c>
      <c r="E634">
        <v>2023</v>
      </c>
      <c r="F634" t="s">
        <v>245</v>
      </c>
    </row>
    <row r="635" spans="1:6" x14ac:dyDescent="0.25">
      <c r="A635">
        <v>17</v>
      </c>
      <c r="B635">
        <v>1062</v>
      </c>
      <c r="C635" t="s">
        <v>1219</v>
      </c>
      <c r="D635">
        <v>1</v>
      </c>
      <c r="E635">
        <v>2023</v>
      </c>
      <c r="F635" t="s">
        <v>245</v>
      </c>
    </row>
    <row r="636" spans="1:6" x14ac:dyDescent="0.25">
      <c r="A636">
        <v>17</v>
      </c>
      <c r="B636">
        <v>1037</v>
      </c>
      <c r="C636" t="s">
        <v>1220</v>
      </c>
      <c r="D636">
        <v>1</v>
      </c>
      <c r="E636">
        <v>2023</v>
      </c>
      <c r="F636" t="s">
        <v>245</v>
      </c>
    </row>
    <row r="637" spans="1:6" x14ac:dyDescent="0.25">
      <c r="A637">
        <v>17</v>
      </c>
      <c r="B637">
        <v>1038</v>
      </c>
      <c r="C637" t="s">
        <v>1221</v>
      </c>
      <c r="D637">
        <v>1</v>
      </c>
      <c r="E637">
        <v>2023</v>
      </c>
      <c r="F637" t="s">
        <v>245</v>
      </c>
    </row>
    <row r="638" spans="1:6" x14ac:dyDescent="0.25">
      <c r="A638">
        <v>17</v>
      </c>
      <c r="B638">
        <v>1039</v>
      </c>
      <c r="C638" t="s">
        <v>1222</v>
      </c>
      <c r="D638">
        <v>1</v>
      </c>
      <c r="E638">
        <v>2023</v>
      </c>
      <c r="F638" t="s">
        <v>245</v>
      </c>
    </row>
    <row r="639" spans="1:6" x14ac:dyDescent="0.25">
      <c r="A639">
        <v>17</v>
      </c>
      <c r="B639">
        <v>1040</v>
      </c>
      <c r="C639" t="s">
        <v>1223</v>
      </c>
      <c r="D639">
        <v>1</v>
      </c>
      <c r="E639">
        <v>2023</v>
      </c>
      <c r="F639" t="s">
        <v>245</v>
      </c>
    </row>
    <row r="640" spans="1:6" x14ac:dyDescent="0.25">
      <c r="A640">
        <v>17</v>
      </c>
      <c r="B640">
        <v>1041</v>
      </c>
      <c r="C640" t="s">
        <v>1224</v>
      </c>
      <c r="D640">
        <v>1</v>
      </c>
      <c r="E640">
        <v>2023</v>
      </c>
      <c r="F640" t="s">
        <v>245</v>
      </c>
    </row>
    <row r="641" spans="1:6" x14ac:dyDescent="0.25">
      <c r="A641">
        <v>17</v>
      </c>
      <c r="B641">
        <v>1063</v>
      </c>
      <c r="C641" t="s">
        <v>1225</v>
      </c>
      <c r="D641">
        <v>1</v>
      </c>
      <c r="E641">
        <v>2023</v>
      </c>
      <c r="F641" t="s">
        <v>245</v>
      </c>
    </row>
    <row r="642" spans="1:6" x14ac:dyDescent="0.25">
      <c r="A642">
        <v>17</v>
      </c>
      <c r="B642">
        <v>1042</v>
      </c>
      <c r="C642" t="s">
        <v>1226</v>
      </c>
      <c r="D642">
        <v>1</v>
      </c>
      <c r="E642">
        <v>2023</v>
      </c>
      <c r="F642" t="s">
        <v>245</v>
      </c>
    </row>
    <row r="643" spans="1:6" x14ac:dyDescent="0.25">
      <c r="A643">
        <v>17</v>
      </c>
      <c r="B643">
        <v>1043</v>
      </c>
      <c r="C643" t="s">
        <v>1227</v>
      </c>
      <c r="D643">
        <v>1</v>
      </c>
      <c r="E643">
        <v>2023</v>
      </c>
      <c r="F643" t="s">
        <v>245</v>
      </c>
    </row>
    <row r="644" spans="1:6" x14ac:dyDescent="0.25">
      <c r="A644">
        <v>17</v>
      </c>
      <c r="B644">
        <v>1064</v>
      </c>
      <c r="C644" t="s">
        <v>1228</v>
      </c>
      <c r="D644">
        <v>1</v>
      </c>
      <c r="E644">
        <v>2023</v>
      </c>
      <c r="F644" t="s">
        <v>245</v>
      </c>
    </row>
    <row r="645" spans="1:6" x14ac:dyDescent="0.25">
      <c r="A645">
        <v>17</v>
      </c>
      <c r="B645">
        <v>1044</v>
      </c>
      <c r="C645" t="s">
        <v>1229</v>
      </c>
      <c r="D645">
        <v>1.25</v>
      </c>
      <c r="E645">
        <v>2023</v>
      </c>
      <c r="F645" t="s">
        <v>245</v>
      </c>
    </row>
    <row r="646" spans="1:6" x14ac:dyDescent="0.25">
      <c r="A646">
        <v>17</v>
      </c>
      <c r="B646">
        <v>1045</v>
      </c>
      <c r="C646" t="s">
        <v>1230</v>
      </c>
      <c r="D646">
        <v>1.1499999999999999</v>
      </c>
      <c r="E646">
        <v>2023</v>
      </c>
      <c r="F646" t="s">
        <v>245</v>
      </c>
    </row>
    <row r="647" spans="1:6" x14ac:dyDescent="0.25">
      <c r="A647">
        <v>17</v>
      </c>
      <c r="B647">
        <v>1046</v>
      </c>
      <c r="C647" t="s">
        <v>1231</v>
      </c>
      <c r="D647">
        <v>1.05</v>
      </c>
      <c r="E647">
        <v>2023</v>
      </c>
      <c r="F647" t="s">
        <v>245</v>
      </c>
    </row>
    <row r="648" spans="1:6" x14ac:dyDescent="0.25">
      <c r="A648">
        <v>17</v>
      </c>
      <c r="B648">
        <v>1047</v>
      </c>
      <c r="C648" t="s">
        <v>1232</v>
      </c>
      <c r="D648">
        <v>1.05</v>
      </c>
      <c r="E648">
        <v>2023</v>
      </c>
      <c r="F648" t="s">
        <v>245</v>
      </c>
    </row>
    <row r="649" spans="1:6" x14ac:dyDescent="0.25">
      <c r="A649">
        <v>17</v>
      </c>
      <c r="B649">
        <v>1048</v>
      </c>
      <c r="C649" t="s">
        <v>1233</v>
      </c>
      <c r="D649">
        <v>0</v>
      </c>
      <c r="E649">
        <v>2023</v>
      </c>
      <c r="F649" t="s">
        <v>245</v>
      </c>
    </row>
    <row r="650" spans="1:6" x14ac:dyDescent="0.25">
      <c r="A650">
        <v>17</v>
      </c>
      <c r="B650">
        <v>1049</v>
      </c>
      <c r="C650" t="s">
        <v>1234</v>
      </c>
      <c r="D650">
        <v>1</v>
      </c>
      <c r="E650">
        <v>2023</v>
      </c>
      <c r="F650" t="s">
        <v>245</v>
      </c>
    </row>
    <row r="651" spans="1:6" x14ac:dyDescent="0.25">
      <c r="A651">
        <v>17</v>
      </c>
      <c r="B651">
        <v>1050</v>
      </c>
      <c r="C651" t="s">
        <v>1235</v>
      </c>
      <c r="D651">
        <v>1</v>
      </c>
      <c r="E651">
        <v>2023</v>
      </c>
      <c r="F651" t="s">
        <v>245</v>
      </c>
    </row>
    <row r="652" spans="1:6" x14ac:dyDescent="0.25">
      <c r="A652">
        <v>17</v>
      </c>
      <c r="B652">
        <v>1051</v>
      </c>
      <c r="C652" t="s">
        <v>1236</v>
      </c>
      <c r="D652">
        <v>1</v>
      </c>
      <c r="E652">
        <v>2023</v>
      </c>
      <c r="F652" t="s">
        <v>245</v>
      </c>
    </row>
    <row r="653" spans="1:6" x14ac:dyDescent="0.25">
      <c r="A653">
        <v>17</v>
      </c>
      <c r="B653">
        <v>1052</v>
      </c>
      <c r="C653" t="s">
        <v>1237</v>
      </c>
      <c r="D653">
        <v>0</v>
      </c>
      <c r="E653">
        <v>2023</v>
      </c>
      <c r="F653" t="s">
        <v>245</v>
      </c>
    </row>
    <row r="654" spans="1:6" x14ac:dyDescent="0.25">
      <c r="A654">
        <v>17</v>
      </c>
      <c r="B654">
        <v>1053</v>
      </c>
      <c r="C654" t="s">
        <v>1238</v>
      </c>
      <c r="D654">
        <v>1</v>
      </c>
      <c r="E654">
        <v>2023</v>
      </c>
      <c r="F654" t="s">
        <v>245</v>
      </c>
    </row>
    <row r="655" spans="1:6" x14ac:dyDescent="0.25">
      <c r="A655">
        <v>17</v>
      </c>
      <c r="B655">
        <v>1054</v>
      </c>
      <c r="C655" t="s">
        <v>1239</v>
      </c>
      <c r="D655">
        <v>1</v>
      </c>
      <c r="E655">
        <v>2023</v>
      </c>
      <c r="F655" t="s">
        <v>245</v>
      </c>
    </row>
    <row r="656" spans="1:6" x14ac:dyDescent="0.25">
      <c r="A656">
        <v>12</v>
      </c>
      <c r="B656">
        <v>1049</v>
      </c>
      <c r="C656" t="s">
        <v>1240</v>
      </c>
      <c r="D656">
        <v>1</v>
      </c>
      <c r="E656">
        <v>2023</v>
      </c>
      <c r="F656" t="s">
        <v>245</v>
      </c>
    </row>
    <row r="657" spans="1:6" x14ac:dyDescent="0.25">
      <c r="A657">
        <v>12</v>
      </c>
      <c r="B657">
        <v>1050</v>
      </c>
      <c r="C657" t="s">
        <v>1241</v>
      </c>
      <c r="D657">
        <v>1</v>
      </c>
      <c r="E657">
        <v>2023</v>
      </c>
      <c r="F657" t="s">
        <v>245</v>
      </c>
    </row>
    <row r="658" spans="1:6" x14ac:dyDescent="0.25">
      <c r="A658">
        <v>12</v>
      </c>
      <c r="B658">
        <v>1051</v>
      </c>
      <c r="C658" t="s">
        <v>1242</v>
      </c>
      <c r="D658">
        <v>1</v>
      </c>
      <c r="E658">
        <v>2023</v>
      </c>
      <c r="F658" t="s">
        <v>245</v>
      </c>
    </row>
    <row r="659" spans="1:6" x14ac:dyDescent="0.25">
      <c r="A659">
        <v>12</v>
      </c>
      <c r="B659">
        <v>1052</v>
      </c>
      <c r="C659" t="s">
        <v>1243</v>
      </c>
      <c r="D659">
        <v>0</v>
      </c>
      <c r="E659">
        <v>2023</v>
      </c>
      <c r="F659" t="s">
        <v>245</v>
      </c>
    </row>
    <row r="660" spans="1:6" x14ac:dyDescent="0.25">
      <c r="A660">
        <v>12</v>
      </c>
      <c r="B660">
        <v>1053</v>
      </c>
      <c r="C660" t="s">
        <v>1244</v>
      </c>
      <c r="D660">
        <v>0</v>
      </c>
      <c r="E660">
        <v>2023</v>
      </c>
      <c r="F660" t="s">
        <v>245</v>
      </c>
    </row>
    <row r="661" spans="1:6" x14ac:dyDescent="0.25">
      <c r="A661">
        <v>12</v>
      </c>
      <c r="B661">
        <v>1054</v>
      </c>
      <c r="C661" t="s">
        <v>1245</v>
      </c>
      <c r="D661">
        <v>0</v>
      </c>
      <c r="E661">
        <v>2023</v>
      </c>
      <c r="F661" t="s">
        <v>245</v>
      </c>
    </row>
    <row r="662" spans="1:6" x14ac:dyDescent="0.25">
      <c r="A662">
        <v>13</v>
      </c>
      <c r="B662">
        <v>1001</v>
      </c>
      <c r="C662" t="s">
        <v>1246</v>
      </c>
      <c r="D662">
        <v>1</v>
      </c>
      <c r="E662">
        <v>2023</v>
      </c>
      <c r="F662" t="s">
        <v>245</v>
      </c>
    </row>
    <row r="663" spans="1:6" x14ac:dyDescent="0.25">
      <c r="A663">
        <v>13</v>
      </c>
      <c r="B663">
        <v>1002</v>
      </c>
      <c r="C663" t="s">
        <v>1247</v>
      </c>
      <c r="D663">
        <v>1</v>
      </c>
      <c r="E663">
        <v>2023</v>
      </c>
      <c r="F663" t="s">
        <v>245</v>
      </c>
    </row>
    <row r="664" spans="1:6" x14ac:dyDescent="0.25">
      <c r="A664">
        <v>13</v>
      </c>
      <c r="B664">
        <v>1003</v>
      </c>
      <c r="C664" t="s">
        <v>1248</v>
      </c>
      <c r="D664">
        <v>1</v>
      </c>
      <c r="E664">
        <v>2023</v>
      </c>
      <c r="F664" t="s">
        <v>245</v>
      </c>
    </row>
    <row r="665" spans="1:6" x14ac:dyDescent="0.25">
      <c r="A665">
        <v>13</v>
      </c>
      <c r="B665">
        <v>1004</v>
      </c>
      <c r="C665" t="s">
        <v>1249</v>
      </c>
      <c r="D665">
        <v>1</v>
      </c>
      <c r="E665">
        <v>2023</v>
      </c>
      <c r="F665" t="s">
        <v>245</v>
      </c>
    </row>
    <row r="666" spans="1:6" x14ac:dyDescent="0.25">
      <c r="A666">
        <v>13</v>
      </c>
      <c r="B666">
        <v>1005</v>
      </c>
      <c r="C666" t="s">
        <v>1250</v>
      </c>
      <c r="D666">
        <v>1</v>
      </c>
      <c r="E666">
        <v>2023</v>
      </c>
      <c r="F666" t="s">
        <v>245</v>
      </c>
    </row>
    <row r="667" spans="1:6" x14ac:dyDescent="0.25">
      <c r="A667">
        <v>13</v>
      </c>
      <c r="B667">
        <v>1006</v>
      </c>
      <c r="C667" t="s">
        <v>1251</v>
      </c>
      <c r="D667">
        <v>1</v>
      </c>
      <c r="E667">
        <v>2023</v>
      </c>
      <c r="F667" t="s">
        <v>245</v>
      </c>
    </row>
    <row r="668" spans="1:6" x14ac:dyDescent="0.25">
      <c r="A668">
        <v>13</v>
      </c>
      <c r="B668">
        <v>1007</v>
      </c>
      <c r="C668" t="s">
        <v>1252</v>
      </c>
      <c r="D668">
        <v>1</v>
      </c>
      <c r="E668">
        <v>2023</v>
      </c>
      <c r="F668" t="s">
        <v>245</v>
      </c>
    </row>
    <row r="669" spans="1:6" x14ac:dyDescent="0.25">
      <c r="A669">
        <v>13</v>
      </c>
      <c r="B669">
        <v>1008</v>
      </c>
      <c r="C669" t="s">
        <v>1253</v>
      </c>
      <c r="D669">
        <v>1</v>
      </c>
      <c r="E669">
        <v>2023</v>
      </c>
      <c r="F669" t="s">
        <v>245</v>
      </c>
    </row>
    <row r="670" spans="1:6" x14ac:dyDescent="0.25">
      <c r="A670">
        <v>13</v>
      </c>
      <c r="B670">
        <v>1009</v>
      </c>
      <c r="C670" t="s">
        <v>1254</v>
      </c>
      <c r="D670">
        <v>1</v>
      </c>
      <c r="E670">
        <v>2023</v>
      </c>
      <c r="F670" t="s">
        <v>245</v>
      </c>
    </row>
    <row r="671" spans="1:6" x14ac:dyDescent="0.25">
      <c r="A671">
        <v>13</v>
      </c>
      <c r="B671">
        <v>1010</v>
      </c>
      <c r="C671" t="s">
        <v>1255</v>
      </c>
      <c r="D671">
        <v>1</v>
      </c>
      <c r="E671">
        <v>2023</v>
      </c>
      <c r="F671" t="s">
        <v>245</v>
      </c>
    </row>
    <row r="672" spans="1:6" x14ac:dyDescent="0.25">
      <c r="A672">
        <v>13</v>
      </c>
      <c r="B672">
        <v>1011</v>
      </c>
      <c r="C672" t="s">
        <v>1256</v>
      </c>
      <c r="D672">
        <v>1</v>
      </c>
      <c r="E672">
        <v>2023</v>
      </c>
      <c r="F672" t="s">
        <v>245</v>
      </c>
    </row>
    <row r="673" spans="1:6" x14ac:dyDescent="0.25">
      <c r="A673">
        <v>13</v>
      </c>
      <c r="B673">
        <v>1058</v>
      </c>
      <c r="C673" t="s">
        <v>1257</v>
      </c>
      <c r="D673">
        <v>0</v>
      </c>
      <c r="E673">
        <v>2023</v>
      </c>
      <c r="F673" t="s">
        <v>245</v>
      </c>
    </row>
    <row r="674" spans="1:6" x14ac:dyDescent="0.25">
      <c r="A674">
        <v>13</v>
      </c>
      <c r="B674">
        <v>1012</v>
      </c>
      <c r="C674" t="s">
        <v>1258</v>
      </c>
      <c r="D674">
        <v>0</v>
      </c>
      <c r="E674">
        <v>2023</v>
      </c>
      <c r="F674" t="s">
        <v>245</v>
      </c>
    </row>
    <row r="675" spans="1:6" x14ac:dyDescent="0.25">
      <c r="A675">
        <v>13</v>
      </c>
      <c r="B675">
        <v>1013</v>
      </c>
      <c r="C675" t="s">
        <v>1259</v>
      </c>
      <c r="D675">
        <v>0</v>
      </c>
      <c r="E675">
        <v>2023</v>
      </c>
      <c r="F675" t="s">
        <v>245</v>
      </c>
    </row>
    <row r="676" spans="1:6" x14ac:dyDescent="0.25">
      <c r="A676">
        <v>13</v>
      </c>
      <c r="B676">
        <v>1014</v>
      </c>
      <c r="C676" t="s">
        <v>1260</v>
      </c>
      <c r="D676">
        <v>1</v>
      </c>
      <c r="E676">
        <v>2023</v>
      </c>
      <c r="F676" t="s">
        <v>245</v>
      </c>
    </row>
    <row r="677" spans="1:6" x14ac:dyDescent="0.25">
      <c r="A677">
        <v>13</v>
      </c>
      <c r="B677">
        <v>1015</v>
      </c>
      <c r="C677" t="s">
        <v>1261</v>
      </c>
      <c r="D677">
        <v>1</v>
      </c>
      <c r="E677">
        <v>2023</v>
      </c>
      <c r="F677" t="s">
        <v>245</v>
      </c>
    </row>
    <row r="678" spans="1:6" x14ac:dyDescent="0.25">
      <c r="A678">
        <v>13</v>
      </c>
      <c r="B678">
        <v>1016</v>
      </c>
      <c r="C678" t="s">
        <v>1262</v>
      </c>
      <c r="D678">
        <v>1</v>
      </c>
      <c r="E678">
        <v>2023</v>
      </c>
      <c r="F678" t="s">
        <v>245</v>
      </c>
    </row>
    <row r="679" spans="1:6" x14ac:dyDescent="0.25">
      <c r="A679">
        <v>13</v>
      </c>
      <c r="B679">
        <v>1061</v>
      </c>
      <c r="C679" t="s">
        <v>1263</v>
      </c>
      <c r="D679">
        <v>1</v>
      </c>
      <c r="E679">
        <v>2023</v>
      </c>
      <c r="F679" t="s">
        <v>245</v>
      </c>
    </row>
    <row r="680" spans="1:6" x14ac:dyDescent="0.25">
      <c r="A680">
        <v>13</v>
      </c>
      <c r="B680">
        <v>1017</v>
      </c>
      <c r="C680" t="s">
        <v>1264</v>
      </c>
      <c r="D680">
        <v>1</v>
      </c>
      <c r="E680">
        <v>2023</v>
      </c>
      <c r="F680" t="s">
        <v>245</v>
      </c>
    </row>
    <row r="681" spans="1:6" x14ac:dyDescent="0.25">
      <c r="A681">
        <v>13</v>
      </c>
      <c r="B681">
        <v>1018</v>
      </c>
      <c r="C681" t="s">
        <v>1265</v>
      </c>
      <c r="D681">
        <v>1</v>
      </c>
      <c r="E681">
        <v>2023</v>
      </c>
      <c r="F681" t="s">
        <v>245</v>
      </c>
    </row>
    <row r="682" spans="1:6" x14ac:dyDescent="0.25">
      <c r="A682">
        <v>13</v>
      </c>
      <c r="B682">
        <v>1019</v>
      </c>
      <c r="C682" t="s">
        <v>1266</v>
      </c>
      <c r="D682">
        <v>1</v>
      </c>
      <c r="E682">
        <v>2023</v>
      </c>
      <c r="F682" t="s">
        <v>245</v>
      </c>
    </row>
    <row r="683" spans="1:6" x14ac:dyDescent="0.25">
      <c r="A683">
        <v>13</v>
      </c>
      <c r="B683">
        <v>1059</v>
      </c>
      <c r="C683" t="s">
        <v>1267</v>
      </c>
      <c r="D683">
        <v>1</v>
      </c>
      <c r="E683">
        <v>2023</v>
      </c>
      <c r="F683" t="s">
        <v>245</v>
      </c>
    </row>
    <row r="684" spans="1:6" x14ac:dyDescent="0.25">
      <c r="A684">
        <v>13</v>
      </c>
      <c r="B684">
        <v>1020</v>
      </c>
      <c r="C684" t="s">
        <v>1268</v>
      </c>
      <c r="D684">
        <v>1</v>
      </c>
      <c r="E684">
        <v>2023</v>
      </c>
      <c r="F684" t="s">
        <v>245</v>
      </c>
    </row>
    <row r="685" spans="1:6" x14ac:dyDescent="0.25">
      <c r="A685">
        <v>13</v>
      </c>
      <c r="B685">
        <v>1021</v>
      </c>
      <c r="C685" t="s">
        <v>1269</v>
      </c>
      <c r="D685">
        <v>0</v>
      </c>
      <c r="E685">
        <v>2023</v>
      </c>
      <c r="F685" t="s">
        <v>245</v>
      </c>
    </row>
    <row r="686" spans="1:6" x14ac:dyDescent="0.25">
      <c r="A686">
        <v>13</v>
      </c>
      <c r="B686">
        <v>1022</v>
      </c>
      <c r="C686" t="s">
        <v>1270</v>
      </c>
      <c r="D686">
        <v>1</v>
      </c>
      <c r="E686">
        <v>2023</v>
      </c>
      <c r="F686" t="s">
        <v>245</v>
      </c>
    </row>
    <row r="687" spans="1:6" x14ac:dyDescent="0.25">
      <c r="A687">
        <v>13</v>
      </c>
      <c r="B687">
        <v>1023</v>
      </c>
      <c r="C687" t="s">
        <v>1271</v>
      </c>
      <c r="D687">
        <v>1</v>
      </c>
      <c r="E687">
        <v>2023</v>
      </c>
      <c r="F687" t="s">
        <v>245</v>
      </c>
    </row>
    <row r="688" spans="1:6" x14ac:dyDescent="0.25">
      <c r="A688">
        <v>13</v>
      </c>
      <c r="B688">
        <v>1024</v>
      </c>
      <c r="C688" t="s">
        <v>1272</v>
      </c>
      <c r="D688">
        <v>1</v>
      </c>
      <c r="E688">
        <v>2023</v>
      </c>
      <c r="F688" t="s">
        <v>245</v>
      </c>
    </row>
    <row r="689" spans="1:6" x14ac:dyDescent="0.25">
      <c r="A689">
        <v>13</v>
      </c>
      <c r="B689">
        <v>1025</v>
      </c>
      <c r="C689" t="s">
        <v>1273</v>
      </c>
      <c r="D689">
        <v>1</v>
      </c>
      <c r="E689">
        <v>2023</v>
      </c>
      <c r="F689" t="s">
        <v>245</v>
      </c>
    </row>
    <row r="690" spans="1:6" x14ac:dyDescent="0.25">
      <c r="A690">
        <v>13</v>
      </c>
      <c r="B690">
        <v>1026</v>
      </c>
      <c r="C690" t="s">
        <v>1274</v>
      </c>
      <c r="D690">
        <v>1</v>
      </c>
      <c r="E690">
        <v>2023</v>
      </c>
      <c r="F690" t="s">
        <v>245</v>
      </c>
    </row>
    <row r="691" spans="1:6" x14ac:dyDescent="0.25">
      <c r="A691">
        <v>13</v>
      </c>
      <c r="B691">
        <v>1027</v>
      </c>
      <c r="C691" t="s">
        <v>1275</v>
      </c>
      <c r="D691">
        <v>0</v>
      </c>
      <c r="E691">
        <v>2023</v>
      </c>
      <c r="F691" t="s">
        <v>245</v>
      </c>
    </row>
    <row r="692" spans="1:6" x14ac:dyDescent="0.25">
      <c r="A692">
        <v>13</v>
      </c>
      <c r="B692">
        <v>1028</v>
      </c>
      <c r="C692" t="s">
        <v>1276</v>
      </c>
      <c r="D692">
        <v>1</v>
      </c>
      <c r="E692">
        <v>2023</v>
      </c>
      <c r="F692" t="s">
        <v>245</v>
      </c>
    </row>
    <row r="693" spans="1:6" x14ac:dyDescent="0.25">
      <c r="A693">
        <v>13</v>
      </c>
      <c r="B693">
        <v>1029</v>
      </c>
      <c r="C693" t="s">
        <v>1277</v>
      </c>
      <c r="D693">
        <v>0</v>
      </c>
      <c r="E693">
        <v>2023</v>
      </c>
      <c r="F693" t="s">
        <v>245</v>
      </c>
    </row>
    <row r="694" spans="1:6" x14ac:dyDescent="0.25">
      <c r="A694">
        <v>13</v>
      </c>
      <c r="B694">
        <v>1030</v>
      </c>
      <c r="C694" t="s">
        <v>1278</v>
      </c>
      <c r="D694">
        <v>1</v>
      </c>
      <c r="E694">
        <v>2023</v>
      </c>
      <c r="F694" t="s">
        <v>245</v>
      </c>
    </row>
    <row r="695" spans="1:6" x14ac:dyDescent="0.25">
      <c r="A695">
        <v>13</v>
      </c>
      <c r="B695">
        <v>1060</v>
      </c>
      <c r="C695" t="s">
        <v>1279</v>
      </c>
      <c r="D695">
        <v>1</v>
      </c>
      <c r="E695">
        <v>2023</v>
      </c>
      <c r="F695" t="s">
        <v>245</v>
      </c>
    </row>
    <row r="696" spans="1:6" x14ac:dyDescent="0.25">
      <c r="A696">
        <v>13</v>
      </c>
      <c r="B696">
        <v>1031</v>
      </c>
      <c r="C696" t="s">
        <v>1280</v>
      </c>
      <c r="D696">
        <v>0</v>
      </c>
      <c r="E696">
        <v>2023</v>
      </c>
      <c r="F696" t="s">
        <v>245</v>
      </c>
    </row>
    <row r="697" spans="1:6" x14ac:dyDescent="0.25">
      <c r="A697">
        <v>13</v>
      </c>
      <c r="B697">
        <v>1032</v>
      </c>
      <c r="C697" t="s">
        <v>1281</v>
      </c>
      <c r="D697">
        <v>1</v>
      </c>
      <c r="E697">
        <v>2023</v>
      </c>
      <c r="F697" t="s">
        <v>245</v>
      </c>
    </row>
    <row r="698" spans="1:6" x14ac:dyDescent="0.25">
      <c r="A698">
        <v>13</v>
      </c>
      <c r="B698">
        <v>1033</v>
      </c>
      <c r="C698" t="s">
        <v>1282</v>
      </c>
      <c r="D698">
        <v>1</v>
      </c>
      <c r="E698">
        <v>2023</v>
      </c>
      <c r="F698" t="s">
        <v>245</v>
      </c>
    </row>
    <row r="699" spans="1:6" x14ac:dyDescent="0.25">
      <c r="A699">
        <v>13</v>
      </c>
      <c r="B699">
        <v>1062</v>
      </c>
      <c r="C699" t="s">
        <v>1283</v>
      </c>
      <c r="D699">
        <v>1</v>
      </c>
      <c r="E699">
        <v>2023</v>
      </c>
      <c r="F699" t="s">
        <v>245</v>
      </c>
    </row>
    <row r="700" spans="1:6" x14ac:dyDescent="0.25">
      <c r="A700">
        <v>13</v>
      </c>
      <c r="B700">
        <v>1037</v>
      </c>
      <c r="C700" t="s">
        <v>1284</v>
      </c>
      <c r="D700">
        <v>1</v>
      </c>
      <c r="E700">
        <v>2023</v>
      </c>
      <c r="F700" t="s">
        <v>245</v>
      </c>
    </row>
    <row r="701" spans="1:6" x14ac:dyDescent="0.25">
      <c r="A701">
        <v>13</v>
      </c>
      <c r="B701">
        <v>1038</v>
      </c>
      <c r="C701" t="s">
        <v>1285</v>
      </c>
      <c r="D701">
        <v>1</v>
      </c>
      <c r="E701">
        <v>2023</v>
      </c>
      <c r="F701" t="s">
        <v>245</v>
      </c>
    </row>
    <row r="702" spans="1:6" x14ac:dyDescent="0.25">
      <c r="A702">
        <v>13</v>
      </c>
      <c r="B702">
        <v>1039</v>
      </c>
      <c r="C702" t="s">
        <v>1286</v>
      </c>
      <c r="D702">
        <v>1</v>
      </c>
      <c r="E702">
        <v>2023</v>
      </c>
      <c r="F702" t="s">
        <v>245</v>
      </c>
    </row>
    <row r="703" spans="1:6" x14ac:dyDescent="0.25">
      <c r="A703">
        <v>13</v>
      </c>
      <c r="B703">
        <v>1040</v>
      </c>
      <c r="C703" t="s">
        <v>1287</v>
      </c>
      <c r="D703">
        <v>1</v>
      </c>
      <c r="E703">
        <v>2023</v>
      </c>
      <c r="F703" t="s">
        <v>245</v>
      </c>
    </row>
    <row r="704" spans="1:6" x14ac:dyDescent="0.25">
      <c r="A704">
        <v>13</v>
      </c>
      <c r="B704">
        <v>1041</v>
      </c>
      <c r="C704" t="s">
        <v>1288</v>
      </c>
      <c r="D704">
        <v>1</v>
      </c>
      <c r="E704">
        <v>2023</v>
      </c>
      <c r="F704" t="s">
        <v>245</v>
      </c>
    </row>
    <row r="705" spans="1:6" x14ac:dyDescent="0.25">
      <c r="A705">
        <v>13</v>
      </c>
      <c r="B705">
        <v>1063</v>
      </c>
      <c r="C705" t="s">
        <v>1289</v>
      </c>
      <c r="D705">
        <v>1</v>
      </c>
      <c r="E705">
        <v>2023</v>
      </c>
      <c r="F705" t="s">
        <v>245</v>
      </c>
    </row>
    <row r="706" spans="1:6" x14ac:dyDescent="0.25">
      <c r="A706">
        <v>13</v>
      </c>
      <c r="B706">
        <v>1042</v>
      </c>
      <c r="C706" t="s">
        <v>1290</v>
      </c>
      <c r="D706">
        <v>1</v>
      </c>
      <c r="E706">
        <v>2023</v>
      </c>
      <c r="F706" t="s">
        <v>245</v>
      </c>
    </row>
    <row r="707" spans="1:6" x14ac:dyDescent="0.25">
      <c r="A707">
        <v>13</v>
      </c>
      <c r="B707">
        <v>1043</v>
      </c>
      <c r="C707" t="s">
        <v>1291</v>
      </c>
      <c r="D707">
        <v>1</v>
      </c>
      <c r="E707">
        <v>2023</v>
      </c>
      <c r="F707" t="s">
        <v>245</v>
      </c>
    </row>
    <row r="708" spans="1:6" x14ac:dyDescent="0.25">
      <c r="A708">
        <v>13</v>
      </c>
      <c r="B708">
        <v>1064</v>
      </c>
      <c r="C708" t="s">
        <v>1292</v>
      </c>
      <c r="D708">
        <v>1</v>
      </c>
      <c r="E708">
        <v>2023</v>
      </c>
      <c r="F708" t="s">
        <v>245</v>
      </c>
    </row>
    <row r="709" spans="1:6" x14ac:dyDescent="0.25">
      <c r="A709">
        <v>13</v>
      </c>
      <c r="B709">
        <v>1044</v>
      </c>
      <c r="C709" t="s">
        <v>1293</v>
      </c>
      <c r="D709">
        <v>1</v>
      </c>
      <c r="E709">
        <v>2023</v>
      </c>
      <c r="F709" t="s">
        <v>245</v>
      </c>
    </row>
    <row r="710" spans="1:6" x14ac:dyDescent="0.25">
      <c r="A710">
        <v>13</v>
      </c>
      <c r="B710">
        <v>1045</v>
      </c>
      <c r="C710" t="s">
        <v>1294</v>
      </c>
      <c r="D710">
        <v>1</v>
      </c>
      <c r="E710">
        <v>2023</v>
      </c>
      <c r="F710" t="s">
        <v>245</v>
      </c>
    </row>
    <row r="711" spans="1:6" x14ac:dyDescent="0.25">
      <c r="A711">
        <v>13</v>
      </c>
      <c r="B711">
        <v>1046</v>
      </c>
      <c r="C711" t="s">
        <v>1295</v>
      </c>
      <c r="D711">
        <v>1</v>
      </c>
      <c r="E711">
        <v>2023</v>
      </c>
      <c r="F711" t="s">
        <v>245</v>
      </c>
    </row>
    <row r="712" spans="1:6" x14ac:dyDescent="0.25">
      <c r="A712">
        <v>13</v>
      </c>
      <c r="B712">
        <v>1047</v>
      </c>
      <c r="C712" t="s">
        <v>1296</v>
      </c>
      <c r="D712">
        <v>1</v>
      </c>
      <c r="E712">
        <v>2023</v>
      </c>
      <c r="F712" t="s">
        <v>245</v>
      </c>
    </row>
    <row r="713" spans="1:6" x14ac:dyDescent="0.25">
      <c r="A713">
        <v>13</v>
      </c>
      <c r="B713">
        <v>1048</v>
      </c>
      <c r="C713" t="s">
        <v>1297</v>
      </c>
      <c r="D713">
        <v>0</v>
      </c>
      <c r="E713">
        <v>2023</v>
      </c>
      <c r="F713" t="s">
        <v>245</v>
      </c>
    </row>
    <row r="714" spans="1:6" x14ac:dyDescent="0.25">
      <c r="A714">
        <v>13</v>
      </c>
      <c r="B714">
        <v>1049</v>
      </c>
      <c r="C714" t="s">
        <v>1298</v>
      </c>
      <c r="D714">
        <v>1</v>
      </c>
      <c r="E714">
        <v>2023</v>
      </c>
      <c r="F714" t="s">
        <v>245</v>
      </c>
    </row>
    <row r="715" spans="1:6" x14ac:dyDescent="0.25">
      <c r="A715">
        <v>13</v>
      </c>
      <c r="B715">
        <v>1050</v>
      </c>
      <c r="C715" t="s">
        <v>1299</v>
      </c>
      <c r="D715">
        <v>0</v>
      </c>
      <c r="E715">
        <v>2023</v>
      </c>
      <c r="F715" t="s">
        <v>245</v>
      </c>
    </row>
    <row r="716" spans="1:6" x14ac:dyDescent="0.25">
      <c r="A716">
        <v>13</v>
      </c>
      <c r="B716">
        <v>1051</v>
      </c>
      <c r="C716" t="s">
        <v>1300</v>
      </c>
      <c r="D716">
        <v>1</v>
      </c>
      <c r="E716">
        <v>2023</v>
      </c>
      <c r="F716" t="s">
        <v>245</v>
      </c>
    </row>
    <row r="717" spans="1:6" x14ac:dyDescent="0.25">
      <c r="A717">
        <v>13</v>
      </c>
      <c r="B717">
        <v>1052</v>
      </c>
      <c r="C717" t="s">
        <v>1301</v>
      </c>
      <c r="D717">
        <v>1</v>
      </c>
      <c r="E717">
        <v>2023</v>
      </c>
      <c r="F717" t="s">
        <v>245</v>
      </c>
    </row>
    <row r="718" spans="1:6" x14ac:dyDescent="0.25">
      <c r="A718">
        <v>13</v>
      </c>
      <c r="B718">
        <v>1053</v>
      </c>
      <c r="C718" t="s">
        <v>1302</v>
      </c>
      <c r="D718">
        <v>1</v>
      </c>
      <c r="E718">
        <v>2023</v>
      </c>
      <c r="F718" t="s">
        <v>245</v>
      </c>
    </row>
    <row r="719" spans="1:6" x14ac:dyDescent="0.25">
      <c r="A719">
        <v>13</v>
      </c>
      <c r="B719">
        <v>1054</v>
      </c>
      <c r="C719" t="s">
        <v>1303</v>
      </c>
      <c r="D719">
        <v>1</v>
      </c>
      <c r="E719">
        <v>2023</v>
      </c>
      <c r="F719" t="s">
        <v>245</v>
      </c>
    </row>
    <row r="720" spans="1:6" x14ac:dyDescent="0.25">
      <c r="A720">
        <v>14</v>
      </c>
      <c r="B720">
        <v>1001</v>
      </c>
      <c r="C720" t="s">
        <v>1304</v>
      </c>
      <c r="D720">
        <v>0.95</v>
      </c>
      <c r="E720">
        <v>2023</v>
      </c>
      <c r="F720" t="s">
        <v>245</v>
      </c>
    </row>
    <row r="721" spans="1:6" x14ac:dyDescent="0.25">
      <c r="A721">
        <v>14</v>
      </c>
      <c r="B721">
        <v>1002</v>
      </c>
      <c r="C721" t="s">
        <v>1305</v>
      </c>
      <c r="D721">
        <v>0.95</v>
      </c>
      <c r="E721">
        <v>2023</v>
      </c>
      <c r="F721" t="s">
        <v>245</v>
      </c>
    </row>
    <row r="722" spans="1:6" x14ac:dyDescent="0.25">
      <c r="A722">
        <v>14</v>
      </c>
      <c r="B722">
        <v>1003</v>
      </c>
      <c r="C722" t="s">
        <v>1306</v>
      </c>
      <c r="D722">
        <v>0.95</v>
      </c>
      <c r="E722">
        <v>2023</v>
      </c>
      <c r="F722" t="s">
        <v>245</v>
      </c>
    </row>
    <row r="723" spans="1:6" x14ac:dyDescent="0.25">
      <c r="A723">
        <v>14</v>
      </c>
      <c r="B723">
        <v>1004</v>
      </c>
      <c r="C723" t="s">
        <v>1307</v>
      </c>
      <c r="D723">
        <v>0.95</v>
      </c>
      <c r="E723">
        <v>2023</v>
      </c>
      <c r="F723" t="s">
        <v>245</v>
      </c>
    </row>
    <row r="724" spans="1:6" x14ac:dyDescent="0.25">
      <c r="A724">
        <v>14</v>
      </c>
      <c r="B724">
        <v>1005</v>
      </c>
      <c r="C724" t="s">
        <v>1308</v>
      </c>
      <c r="D724">
        <v>0.95</v>
      </c>
      <c r="E724">
        <v>2023</v>
      </c>
      <c r="F724" t="s">
        <v>245</v>
      </c>
    </row>
    <row r="725" spans="1:6" x14ac:dyDescent="0.25">
      <c r="A725">
        <v>14</v>
      </c>
      <c r="B725">
        <v>1006</v>
      </c>
      <c r="C725" t="s">
        <v>1309</v>
      </c>
      <c r="D725">
        <v>0.95</v>
      </c>
      <c r="E725">
        <v>2023</v>
      </c>
      <c r="F725" t="s">
        <v>245</v>
      </c>
    </row>
    <row r="726" spans="1:6" x14ac:dyDescent="0.25">
      <c r="A726">
        <v>14</v>
      </c>
      <c r="B726">
        <v>1007</v>
      </c>
      <c r="C726" t="s">
        <v>1310</v>
      </c>
      <c r="D726">
        <v>0.95</v>
      </c>
      <c r="E726">
        <v>2023</v>
      </c>
      <c r="F726" t="s">
        <v>245</v>
      </c>
    </row>
    <row r="727" spans="1:6" x14ac:dyDescent="0.25">
      <c r="A727">
        <v>14</v>
      </c>
      <c r="B727">
        <v>1008</v>
      </c>
      <c r="C727" t="s">
        <v>1311</v>
      </c>
      <c r="D727">
        <v>0.95</v>
      </c>
      <c r="E727">
        <v>2023</v>
      </c>
      <c r="F727" t="s">
        <v>245</v>
      </c>
    </row>
    <row r="728" spans="1:6" x14ac:dyDescent="0.25">
      <c r="A728">
        <v>14</v>
      </c>
      <c r="B728">
        <v>1009</v>
      </c>
      <c r="C728" t="s">
        <v>1312</v>
      </c>
      <c r="D728">
        <v>0.95</v>
      </c>
      <c r="E728">
        <v>2023</v>
      </c>
      <c r="F728" t="s">
        <v>245</v>
      </c>
    </row>
    <row r="729" spans="1:6" x14ac:dyDescent="0.25">
      <c r="A729">
        <v>14</v>
      </c>
      <c r="B729">
        <v>1010</v>
      </c>
      <c r="C729" t="s">
        <v>1313</v>
      </c>
      <c r="D729">
        <v>0.95</v>
      </c>
      <c r="E729">
        <v>2023</v>
      </c>
      <c r="F729" t="s">
        <v>245</v>
      </c>
    </row>
    <row r="730" spans="1:6" x14ac:dyDescent="0.25">
      <c r="A730">
        <v>14</v>
      </c>
      <c r="B730">
        <v>1011</v>
      </c>
      <c r="C730" t="s">
        <v>1314</v>
      </c>
      <c r="D730">
        <v>0</v>
      </c>
      <c r="E730">
        <v>2023</v>
      </c>
      <c r="F730" t="s">
        <v>245</v>
      </c>
    </row>
    <row r="731" spans="1:6" x14ac:dyDescent="0.25">
      <c r="A731">
        <v>14</v>
      </c>
      <c r="B731">
        <v>1058</v>
      </c>
      <c r="C731" t="s">
        <v>1315</v>
      </c>
      <c r="D731">
        <v>0</v>
      </c>
      <c r="E731">
        <v>2023</v>
      </c>
      <c r="F731" t="s">
        <v>245</v>
      </c>
    </row>
    <row r="732" spans="1:6" x14ac:dyDescent="0.25">
      <c r="A732">
        <v>14</v>
      </c>
      <c r="B732">
        <v>1012</v>
      </c>
      <c r="C732" t="s">
        <v>1316</v>
      </c>
      <c r="D732">
        <v>0</v>
      </c>
      <c r="E732">
        <v>2023</v>
      </c>
      <c r="F732" t="s">
        <v>245</v>
      </c>
    </row>
    <row r="733" spans="1:6" x14ac:dyDescent="0.25">
      <c r="A733">
        <v>14</v>
      </c>
      <c r="B733">
        <v>1013</v>
      </c>
      <c r="C733" t="s">
        <v>1317</v>
      </c>
      <c r="D733">
        <v>0</v>
      </c>
      <c r="E733">
        <v>2023</v>
      </c>
      <c r="F733" t="s">
        <v>245</v>
      </c>
    </row>
    <row r="734" spans="1:6" x14ac:dyDescent="0.25">
      <c r="A734">
        <v>14</v>
      </c>
      <c r="B734">
        <v>1014</v>
      </c>
      <c r="C734" t="s">
        <v>1318</v>
      </c>
      <c r="D734">
        <v>0</v>
      </c>
      <c r="E734">
        <v>2023</v>
      </c>
      <c r="F734" t="s">
        <v>245</v>
      </c>
    </row>
    <row r="735" spans="1:6" x14ac:dyDescent="0.25">
      <c r="A735">
        <v>14</v>
      </c>
      <c r="B735">
        <v>1015</v>
      </c>
      <c r="C735" t="s">
        <v>1319</v>
      </c>
      <c r="D735">
        <v>0.95</v>
      </c>
      <c r="E735">
        <v>2023</v>
      </c>
      <c r="F735" t="s">
        <v>245</v>
      </c>
    </row>
    <row r="736" spans="1:6" x14ac:dyDescent="0.25">
      <c r="A736">
        <v>14</v>
      </c>
      <c r="B736">
        <v>1016</v>
      </c>
      <c r="C736" t="s">
        <v>1320</v>
      </c>
      <c r="D736">
        <v>0.95</v>
      </c>
      <c r="E736">
        <v>2023</v>
      </c>
      <c r="F736" t="s">
        <v>245</v>
      </c>
    </row>
    <row r="737" spans="1:6" x14ac:dyDescent="0.25">
      <c r="A737">
        <v>6</v>
      </c>
      <c r="B737">
        <v>1021</v>
      </c>
      <c r="C737" t="s">
        <v>1321</v>
      </c>
      <c r="D737">
        <v>1</v>
      </c>
      <c r="E737">
        <v>2023</v>
      </c>
      <c r="F737" t="s">
        <v>245</v>
      </c>
    </row>
    <row r="738" spans="1:6" x14ac:dyDescent="0.25">
      <c r="A738">
        <v>6</v>
      </c>
      <c r="B738">
        <v>1022</v>
      </c>
      <c r="C738" t="s">
        <v>1322</v>
      </c>
      <c r="D738">
        <v>1</v>
      </c>
      <c r="E738">
        <v>2023</v>
      </c>
      <c r="F738" t="s">
        <v>245</v>
      </c>
    </row>
    <row r="739" spans="1:6" x14ac:dyDescent="0.25">
      <c r="A739">
        <v>6</v>
      </c>
      <c r="B739">
        <v>1023</v>
      </c>
      <c r="C739" t="s">
        <v>1323</v>
      </c>
      <c r="D739">
        <v>1</v>
      </c>
      <c r="E739">
        <v>2023</v>
      </c>
      <c r="F739" t="s">
        <v>245</v>
      </c>
    </row>
    <row r="740" spans="1:6" x14ac:dyDescent="0.25">
      <c r="A740">
        <v>6</v>
      </c>
      <c r="B740">
        <v>1024</v>
      </c>
      <c r="C740" t="s">
        <v>1324</v>
      </c>
      <c r="D740">
        <v>1</v>
      </c>
      <c r="E740">
        <v>2023</v>
      </c>
      <c r="F740" t="s">
        <v>245</v>
      </c>
    </row>
    <row r="741" spans="1:6" x14ac:dyDescent="0.25">
      <c r="A741">
        <v>6</v>
      </c>
      <c r="B741">
        <v>1025</v>
      </c>
      <c r="C741" t="s">
        <v>1325</v>
      </c>
      <c r="D741">
        <v>1</v>
      </c>
      <c r="E741">
        <v>2023</v>
      </c>
      <c r="F741" t="s">
        <v>245</v>
      </c>
    </row>
    <row r="742" spans="1:6" x14ac:dyDescent="0.25">
      <c r="A742">
        <v>6</v>
      </c>
      <c r="B742">
        <v>1026</v>
      </c>
      <c r="C742" t="s">
        <v>1326</v>
      </c>
      <c r="D742">
        <v>0</v>
      </c>
      <c r="E742">
        <v>2023</v>
      </c>
      <c r="F742" t="s">
        <v>245</v>
      </c>
    </row>
    <row r="743" spans="1:6" x14ac:dyDescent="0.25">
      <c r="A743">
        <v>6</v>
      </c>
      <c r="B743">
        <v>1027</v>
      </c>
      <c r="C743" t="s">
        <v>1327</v>
      </c>
      <c r="D743">
        <v>0</v>
      </c>
      <c r="E743">
        <v>2023</v>
      </c>
      <c r="F743" t="s">
        <v>245</v>
      </c>
    </row>
    <row r="744" spans="1:6" x14ac:dyDescent="0.25">
      <c r="A744">
        <v>6</v>
      </c>
      <c r="B744">
        <v>1028</v>
      </c>
      <c r="C744" t="s">
        <v>1328</v>
      </c>
      <c r="D744">
        <v>1</v>
      </c>
      <c r="E744">
        <v>2023</v>
      </c>
      <c r="F744" t="s">
        <v>245</v>
      </c>
    </row>
    <row r="745" spans="1:6" x14ac:dyDescent="0.25">
      <c r="A745">
        <v>6</v>
      </c>
      <c r="B745">
        <v>1029</v>
      </c>
      <c r="C745" t="s">
        <v>1329</v>
      </c>
      <c r="D745">
        <v>1.1499999999999999</v>
      </c>
      <c r="E745">
        <v>2023</v>
      </c>
      <c r="F745" t="s">
        <v>245</v>
      </c>
    </row>
    <row r="746" spans="1:6" x14ac:dyDescent="0.25">
      <c r="A746">
        <v>6</v>
      </c>
      <c r="B746">
        <v>1030</v>
      </c>
      <c r="C746" t="s">
        <v>1330</v>
      </c>
      <c r="D746">
        <v>1</v>
      </c>
      <c r="E746">
        <v>2023</v>
      </c>
      <c r="F746" t="s">
        <v>245</v>
      </c>
    </row>
    <row r="747" spans="1:6" x14ac:dyDescent="0.25">
      <c r="A747">
        <v>6</v>
      </c>
      <c r="B747">
        <v>1060</v>
      </c>
      <c r="C747" t="s">
        <v>1331</v>
      </c>
      <c r="D747">
        <v>1.1499999999999999</v>
      </c>
      <c r="E747">
        <v>2023</v>
      </c>
      <c r="F747" t="s">
        <v>245</v>
      </c>
    </row>
    <row r="748" spans="1:6" x14ac:dyDescent="0.25">
      <c r="A748">
        <v>6</v>
      </c>
      <c r="B748">
        <v>1031</v>
      </c>
      <c r="C748" t="s">
        <v>1332</v>
      </c>
      <c r="D748">
        <v>0</v>
      </c>
      <c r="E748">
        <v>2023</v>
      </c>
      <c r="F748" t="s">
        <v>245</v>
      </c>
    </row>
    <row r="749" spans="1:6" x14ac:dyDescent="0.25">
      <c r="A749">
        <v>6</v>
      </c>
      <c r="B749">
        <v>1032</v>
      </c>
      <c r="C749" t="s">
        <v>1333</v>
      </c>
      <c r="D749">
        <v>1</v>
      </c>
      <c r="E749">
        <v>2023</v>
      </c>
      <c r="F749" t="s">
        <v>245</v>
      </c>
    </row>
    <row r="750" spans="1:6" x14ac:dyDescent="0.25">
      <c r="A750">
        <v>6</v>
      </c>
      <c r="B750">
        <v>1033</v>
      </c>
      <c r="C750" t="s">
        <v>1334</v>
      </c>
      <c r="D750">
        <v>1</v>
      </c>
      <c r="E750">
        <v>2023</v>
      </c>
      <c r="F750" t="s">
        <v>245</v>
      </c>
    </row>
    <row r="751" spans="1:6" x14ac:dyDescent="0.25">
      <c r="A751">
        <v>6</v>
      </c>
      <c r="B751">
        <v>1062</v>
      </c>
      <c r="C751" t="s">
        <v>1335</v>
      </c>
      <c r="D751">
        <v>0</v>
      </c>
      <c r="E751">
        <v>2023</v>
      </c>
      <c r="F751" t="s">
        <v>245</v>
      </c>
    </row>
    <row r="752" spans="1:6" x14ac:dyDescent="0.25">
      <c r="A752">
        <v>6</v>
      </c>
      <c r="B752">
        <v>1037</v>
      </c>
      <c r="C752" t="s">
        <v>1336</v>
      </c>
      <c r="D752">
        <v>1</v>
      </c>
      <c r="E752">
        <v>2023</v>
      </c>
      <c r="F752" t="s">
        <v>245</v>
      </c>
    </row>
    <row r="753" spans="1:6" x14ac:dyDescent="0.25">
      <c r="A753">
        <v>6</v>
      </c>
      <c r="B753">
        <v>1038</v>
      </c>
      <c r="C753" t="s">
        <v>1337</v>
      </c>
      <c r="D753">
        <v>1</v>
      </c>
      <c r="E753">
        <v>2023</v>
      </c>
      <c r="F753" t="s">
        <v>245</v>
      </c>
    </row>
    <row r="754" spans="1:6" x14ac:dyDescent="0.25">
      <c r="A754">
        <v>6</v>
      </c>
      <c r="B754">
        <v>1039</v>
      </c>
      <c r="C754" t="s">
        <v>1338</v>
      </c>
      <c r="D754">
        <v>1</v>
      </c>
      <c r="E754">
        <v>2023</v>
      </c>
      <c r="F754" t="s">
        <v>245</v>
      </c>
    </row>
    <row r="755" spans="1:6" x14ac:dyDescent="0.25">
      <c r="A755">
        <v>6</v>
      </c>
      <c r="B755">
        <v>1040</v>
      </c>
      <c r="C755" t="s">
        <v>1339</v>
      </c>
      <c r="D755">
        <v>0</v>
      </c>
      <c r="E755">
        <v>2023</v>
      </c>
      <c r="F755" t="s">
        <v>245</v>
      </c>
    </row>
    <row r="756" spans="1:6" x14ac:dyDescent="0.25">
      <c r="A756">
        <v>6</v>
      </c>
      <c r="B756">
        <v>1041</v>
      </c>
      <c r="C756" t="s">
        <v>1340</v>
      </c>
      <c r="D756">
        <v>1</v>
      </c>
      <c r="E756">
        <v>2023</v>
      </c>
      <c r="F756" t="s">
        <v>245</v>
      </c>
    </row>
    <row r="757" spans="1:6" x14ac:dyDescent="0.25">
      <c r="A757">
        <v>6</v>
      </c>
      <c r="B757">
        <v>1063</v>
      </c>
      <c r="C757" t="s">
        <v>1341</v>
      </c>
      <c r="D757">
        <v>1</v>
      </c>
      <c r="E757">
        <v>2023</v>
      </c>
      <c r="F757" t="s">
        <v>245</v>
      </c>
    </row>
    <row r="758" spans="1:6" x14ac:dyDescent="0.25">
      <c r="A758">
        <v>6</v>
      </c>
      <c r="B758">
        <v>1042</v>
      </c>
      <c r="C758" t="s">
        <v>1342</v>
      </c>
      <c r="D758">
        <v>1</v>
      </c>
      <c r="E758">
        <v>2023</v>
      </c>
      <c r="F758" t="s">
        <v>245</v>
      </c>
    </row>
    <row r="759" spans="1:6" x14ac:dyDescent="0.25">
      <c r="A759">
        <v>6</v>
      </c>
      <c r="B759">
        <v>1043</v>
      </c>
      <c r="C759" t="s">
        <v>1343</v>
      </c>
      <c r="D759">
        <v>1</v>
      </c>
      <c r="E759">
        <v>2023</v>
      </c>
      <c r="F759" t="s">
        <v>245</v>
      </c>
    </row>
    <row r="760" spans="1:6" x14ac:dyDescent="0.25">
      <c r="A760">
        <v>6</v>
      </c>
      <c r="B760">
        <v>1064</v>
      </c>
      <c r="C760" t="s">
        <v>1344</v>
      </c>
      <c r="D760">
        <v>1</v>
      </c>
      <c r="E760">
        <v>2023</v>
      </c>
      <c r="F760" t="s">
        <v>245</v>
      </c>
    </row>
    <row r="761" spans="1:6" x14ac:dyDescent="0.25">
      <c r="A761">
        <v>6</v>
      </c>
      <c r="B761">
        <v>1044</v>
      </c>
      <c r="C761" t="s">
        <v>1345</v>
      </c>
      <c r="D761">
        <v>1</v>
      </c>
      <c r="E761">
        <v>2023</v>
      </c>
      <c r="F761" t="s">
        <v>245</v>
      </c>
    </row>
    <row r="762" spans="1:6" x14ac:dyDescent="0.25">
      <c r="A762">
        <v>6</v>
      </c>
      <c r="B762">
        <v>1045</v>
      </c>
      <c r="C762" t="s">
        <v>1346</v>
      </c>
      <c r="D762">
        <v>1</v>
      </c>
      <c r="E762">
        <v>2023</v>
      </c>
      <c r="F762" t="s">
        <v>245</v>
      </c>
    </row>
    <row r="763" spans="1:6" x14ac:dyDescent="0.25">
      <c r="A763">
        <v>6</v>
      </c>
      <c r="B763">
        <v>1046</v>
      </c>
      <c r="C763" t="s">
        <v>1347</v>
      </c>
      <c r="D763">
        <v>1</v>
      </c>
      <c r="E763">
        <v>2023</v>
      </c>
      <c r="F763" t="s">
        <v>245</v>
      </c>
    </row>
    <row r="764" spans="1:6" x14ac:dyDescent="0.25">
      <c r="A764">
        <v>6</v>
      </c>
      <c r="B764">
        <v>1047</v>
      </c>
      <c r="C764" t="s">
        <v>1348</v>
      </c>
      <c r="D764">
        <v>1.1499999999999999</v>
      </c>
      <c r="E764">
        <v>2023</v>
      </c>
      <c r="F764" t="s">
        <v>245</v>
      </c>
    </row>
    <row r="765" spans="1:6" x14ac:dyDescent="0.25">
      <c r="A765">
        <v>6</v>
      </c>
      <c r="B765">
        <v>1048</v>
      </c>
      <c r="C765" t="s">
        <v>1349</v>
      </c>
      <c r="D765">
        <v>1</v>
      </c>
      <c r="E765">
        <v>2023</v>
      </c>
      <c r="F765" t="s">
        <v>245</v>
      </c>
    </row>
    <row r="766" spans="1:6" x14ac:dyDescent="0.25">
      <c r="A766">
        <v>14</v>
      </c>
      <c r="B766">
        <v>1061</v>
      </c>
      <c r="C766" t="s">
        <v>1350</v>
      </c>
      <c r="D766">
        <v>0.95</v>
      </c>
      <c r="E766">
        <v>2023</v>
      </c>
      <c r="F766" t="s">
        <v>245</v>
      </c>
    </row>
    <row r="767" spans="1:6" x14ac:dyDescent="0.25">
      <c r="A767">
        <v>14</v>
      </c>
      <c r="B767">
        <v>1017</v>
      </c>
      <c r="C767" t="s">
        <v>1351</v>
      </c>
      <c r="D767">
        <v>0.95</v>
      </c>
      <c r="E767">
        <v>2023</v>
      </c>
      <c r="F767" t="s">
        <v>245</v>
      </c>
    </row>
    <row r="768" spans="1:6" x14ac:dyDescent="0.25">
      <c r="A768">
        <v>14</v>
      </c>
      <c r="B768">
        <v>1018</v>
      </c>
      <c r="C768" t="s">
        <v>1352</v>
      </c>
      <c r="D768">
        <v>0.95</v>
      </c>
      <c r="E768">
        <v>2023</v>
      </c>
      <c r="F768" t="s">
        <v>245</v>
      </c>
    </row>
    <row r="769" spans="1:6" x14ac:dyDescent="0.25">
      <c r="A769">
        <v>14</v>
      </c>
      <c r="B769">
        <v>1019</v>
      </c>
      <c r="C769" t="s">
        <v>1353</v>
      </c>
      <c r="D769">
        <v>0.95</v>
      </c>
      <c r="E769">
        <v>2023</v>
      </c>
      <c r="F769" t="s">
        <v>245</v>
      </c>
    </row>
    <row r="770" spans="1:6" x14ac:dyDescent="0.25">
      <c r="A770">
        <v>14</v>
      </c>
      <c r="B770">
        <v>1059</v>
      </c>
      <c r="C770" t="s">
        <v>1354</v>
      </c>
      <c r="D770">
        <v>0.95</v>
      </c>
      <c r="E770">
        <v>2023</v>
      </c>
      <c r="F770" t="s">
        <v>245</v>
      </c>
    </row>
    <row r="771" spans="1:6" x14ac:dyDescent="0.25">
      <c r="A771">
        <v>14</v>
      </c>
      <c r="B771">
        <v>1020</v>
      </c>
      <c r="C771" t="s">
        <v>1355</v>
      </c>
      <c r="D771">
        <v>0</v>
      </c>
      <c r="E771">
        <v>2023</v>
      </c>
      <c r="F771" t="s">
        <v>245</v>
      </c>
    </row>
    <row r="772" spans="1:6" x14ac:dyDescent="0.25">
      <c r="A772">
        <v>14</v>
      </c>
      <c r="B772">
        <v>1021</v>
      </c>
      <c r="C772" t="s">
        <v>1356</v>
      </c>
      <c r="D772">
        <v>0.95</v>
      </c>
      <c r="E772">
        <v>2023</v>
      </c>
      <c r="F772" t="s">
        <v>245</v>
      </c>
    </row>
    <row r="773" spans="1:6" x14ac:dyDescent="0.25">
      <c r="A773">
        <v>14</v>
      </c>
      <c r="B773">
        <v>1022</v>
      </c>
      <c r="C773" t="s">
        <v>1357</v>
      </c>
      <c r="D773">
        <v>0.95</v>
      </c>
      <c r="E773">
        <v>2023</v>
      </c>
      <c r="F773" t="s">
        <v>245</v>
      </c>
    </row>
    <row r="774" spans="1:6" x14ac:dyDescent="0.25">
      <c r="A774">
        <v>14</v>
      </c>
      <c r="B774">
        <v>1023</v>
      </c>
      <c r="C774" t="s">
        <v>1358</v>
      </c>
      <c r="D774">
        <v>0.95</v>
      </c>
      <c r="E774">
        <v>2023</v>
      </c>
      <c r="F774" t="s">
        <v>245</v>
      </c>
    </row>
    <row r="775" spans="1:6" x14ac:dyDescent="0.25">
      <c r="A775">
        <v>6</v>
      </c>
      <c r="B775">
        <v>1049</v>
      </c>
      <c r="C775" t="s">
        <v>1359</v>
      </c>
      <c r="D775">
        <v>1</v>
      </c>
      <c r="E775">
        <v>2023</v>
      </c>
      <c r="F775" t="s">
        <v>245</v>
      </c>
    </row>
    <row r="776" spans="1:6" x14ac:dyDescent="0.25">
      <c r="A776">
        <v>6</v>
      </c>
      <c r="B776">
        <v>1050</v>
      </c>
      <c r="C776" t="s">
        <v>1360</v>
      </c>
      <c r="D776">
        <v>0</v>
      </c>
      <c r="E776">
        <v>2023</v>
      </c>
      <c r="F776" t="s">
        <v>245</v>
      </c>
    </row>
    <row r="777" spans="1:6" x14ac:dyDescent="0.25">
      <c r="A777">
        <v>6</v>
      </c>
      <c r="B777">
        <v>1051</v>
      </c>
      <c r="C777" t="s">
        <v>1361</v>
      </c>
      <c r="D777">
        <v>1</v>
      </c>
      <c r="E777">
        <v>2023</v>
      </c>
      <c r="F777" t="s">
        <v>245</v>
      </c>
    </row>
    <row r="778" spans="1:6" x14ac:dyDescent="0.25">
      <c r="A778">
        <v>6</v>
      </c>
      <c r="B778">
        <v>1052</v>
      </c>
      <c r="C778" t="s">
        <v>1362</v>
      </c>
      <c r="D778">
        <v>0</v>
      </c>
      <c r="E778">
        <v>2023</v>
      </c>
      <c r="F778" t="s">
        <v>245</v>
      </c>
    </row>
    <row r="779" spans="1:6" x14ac:dyDescent="0.25">
      <c r="A779">
        <v>6</v>
      </c>
      <c r="B779">
        <v>1053</v>
      </c>
      <c r="C779" t="s">
        <v>1363</v>
      </c>
      <c r="D779">
        <v>0</v>
      </c>
      <c r="E779">
        <v>2023</v>
      </c>
      <c r="F779" t="s">
        <v>245</v>
      </c>
    </row>
    <row r="780" spans="1:6" x14ac:dyDescent="0.25">
      <c r="A780">
        <v>6</v>
      </c>
      <c r="B780">
        <v>1054</v>
      </c>
      <c r="C780" t="s">
        <v>1364</v>
      </c>
      <c r="D780">
        <v>0</v>
      </c>
      <c r="E780">
        <v>2023</v>
      </c>
      <c r="F780" t="s">
        <v>245</v>
      </c>
    </row>
    <row r="781" spans="1:6" x14ac:dyDescent="0.25">
      <c r="A781">
        <v>7</v>
      </c>
      <c r="B781">
        <v>1001</v>
      </c>
      <c r="C781" t="s">
        <v>1365</v>
      </c>
      <c r="D781">
        <v>1.1499999999999999</v>
      </c>
      <c r="E781">
        <v>2023</v>
      </c>
      <c r="F781" t="s">
        <v>245</v>
      </c>
    </row>
    <row r="782" spans="1:6" x14ac:dyDescent="0.25">
      <c r="A782">
        <v>7</v>
      </c>
      <c r="B782">
        <v>1002</v>
      </c>
      <c r="C782" t="s">
        <v>1366</v>
      </c>
      <c r="D782">
        <v>1.1499999999999999</v>
      </c>
      <c r="E782">
        <v>2023</v>
      </c>
      <c r="F782" t="s">
        <v>245</v>
      </c>
    </row>
    <row r="783" spans="1:6" x14ac:dyDescent="0.25">
      <c r="A783">
        <v>7</v>
      </c>
      <c r="B783">
        <v>1003</v>
      </c>
      <c r="C783" t="s">
        <v>1367</v>
      </c>
      <c r="D783">
        <v>1.1499999999999999</v>
      </c>
      <c r="E783">
        <v>2023</v>
      </c>
      <c r="F783" t="s">
        <v>245</v>
      </c>
    </row>
    <row r="784" spans="1:6" x14ac:dyDescent="0.25">
      <c r="A784">
        <v>7</v>
      </c>
      <c r="B784">
        <v>1004</v>
      </c>
      <c r="C784" t="s">
        <v>1368</v>
      </c>
      <c r="D784">
        <v>1.1499999999999999</v>
      </c>
      <c r="E784">
        <v>2023</v>
      </c>
      <c r="F784" t="s">
        <v>245</v>
      </c>
    </row>
    <row r="785" spans="1:6" x14ac:dyDescent="0.25">
      <c r="A785">
        <v>7</v>
      </c>
      <c r="B785">
        <v>1005</v>
      </c>
      <c r="C785" t="s">
        <v>1369</v>
      </c>
      <c r="D785">
        <v>1.25</v>
      </c>
      <c r="E785">
        <v>2023</v>
      </c>
      <c r="F785" t="s">
        <v>245</v>
      </c>
    </row>
    <row r="786" spans="1:6" x14ac:dyDescent="0.25">
      <c r="A786">
        <v>7</v>
      </c>
      <c r="B786">
        <v>1006</v>
      </c>
      <c r="C786" t="s">
        <v>1370</v>
      </c>
      <c r="D786">
        <v>1.25</v>
      </c>
      <c r="E786">
        <v>2023</v>
      </c>
      <c r="F786" t="s">
        <v>245</v>
      </c>
    </row>
    <row r="787" spans="1:6" x14ac:dyDescent="0.25">
      <c r="A787">
        <v>7</v>
      </c>
      <c r="B787">
        <v>1007</v>
      </c>
      <c r="C787" t="s">
        <v>1371</v>
      </c>
      <c r="D787">
        <v>1.25</v>
      </c>
      <c r="E787">
        <v>2023</v>
      </c>
      <c r="F787" t="s">
        <v>245</v>
      </c>
    </row>
    <row r="788" spans="1:6" x14ac:dyDescent="0.25">
      <c r="A788">
        <v>7</v>
      </c>
      <c r="B788">
        <v>1008</v>
      </c>
      <c r="C788" t="s">
        <v>1372</v>
      </c>
      <c r="D788">
        <v>1</v>
      </c>
      <c r="E788">
        <v>2023</v>
      </c>
      <c r="F788" t="s">
        <v>245</v>
      </c>
    </row>
    <row r="789" spans="1:6" x14ac:dyDescent="0.25">
      <c r="A789">
        <v>7</v>
      </c>
      <c r="B789">
        <v>1009</v>
      </c>
      <c r="C789" t="s">
        <v>1373</v>
      </c>
      <c r="D789">
        <v>1</v>
      </c>
      <c r="E789">
        <v>2023</v>
      </c>
      <c r="F789" t="s">
        <v>245</v>
      </c>
    </row>
    <row r="790" spans="1:6" x14ac:dyDescent="0.25">
      <c r="A790">
        <v>7</v>
      </c>
      <c r="B790">
        <v>1010</v>
      </c>
      <c r="C790" t="s">
        <v>1374</v>
      </c>
      <c r="D790">
        <v>1</v>
      </c>
      <c r="E790">
        <v>2023</v>
      </c>
      <c r="F790" t="s">
        <v>245</v>
      </c>
    </row>
    <row r="791" spans="1:6" x14ac:dyDescent="0.25">
      <c r="A791">
        <v>7</v>
      </c>
      <c r="B791">
        <v>1011</v>
      </c>
      <c r="C791" t="s">
        <v>1375</v>
      </c>
      <c r="D791">
        <v>0</v>
      </c>
      <c r="E791">
        <v>2023</v>
      </c>
      <c r="F791" t="s">
        <v>245</v>
      </c>
    </row>
    <row r="792" spans="1:6" x14ac:dyDescent="0.25">
      <c r="A792">
        <v>7</v>
      </c>
      <c r="B792">
        <v>1058</v>
      </c>
      <c r="C792" t="s">
        <v>1376</v>
      </c>
      <c r="D792">
        <v>1</v>
      </c>
      <c r="E792">
        <v>2023</v>
      </c>
      <c r="F792" t="s">
        <v>245</v>
      </c>
    </row>
    <row r="793" spans="1:6" x14ac:dyDescent="0.25">
      <c r="A793">
        <v>7</v>
      </c>
      <c r="B793">
        <v>1012</v>
      </c>
      <c r="C793" t="s">
        <v>1377</v>
      </c>
      <c r="D793">
        <v>0</v>
      </c>
      <c r="E793">
        <v>2023</v>
      </c>
      <c r="F793" t="s">
        <v>245</v>
      </c>
    </row>
    <row r="794" spans="1:6" x14ac:dyDescent="0.25">
      <c r="A794">
        <v>7</v>
      </c>
      <c r="B794">
        <v>1013</v>
      </c>
      <c r="C794" t="s">
        <v>1378</v>
      </c>
      <c r="D794">
        <v>0</v>
      </c>
      <c r="E794">
        <v>2023</v>
      </c>
      <c r="F794" t="s">
        <v>245</v>
      </c>
    </row>
    <row r="795" spans="1:6" x14ac:dyDescent="0.25">
      <c r="A795">
        <v>7</v>
      </c>
      <c r="B795">
        <v>1014</v>
      </c>
      <c r="C795" t="s">
        <v>1379</v>
      </c>
      <c r="D795">
        <v>1</v>
      </c>
      <c r="E795">
        <v>2023</v>
      </c>
      <c r="F795" t="s">
        <v>245</v>
      </c>
    </row>
    <row r="796" spans="1:6" x14ac:dyDescent="0.25">
      <c r="A796">
        <v>7</v>
      </c>
      <c r="B796">
        <v>1015</v>
      </c>
      <c r="C796" t="s">
        <v>1380</v>
      </c>
      <c r="D796">
        <v>1.25</v>
      </c>
      <c r="E796">
        <v>2023</v>
      </c>
      <c r="F796" t="s">
        <v>245</v>
      </c>
    </row>
    <row r="797" spans="1:6" x14ac:dyDescent="0.25">
      <c r="A797">
        <v>7</v>
      </c>
      <c r="B797">
        <v>1016</v>
      </c>
      <c r="C797" t="s">
        <v>1381</v>
      </c>
      <c r="D797">
        <v>1</v>
      </c>
      <c r="E797">
        <v>2023</v>
      </c>
      <c r="F797" t="s">
        <v>245</v>
      </c>
    </row>
    <row r="798" spans="1:6" x14ac:dyDescent="0.25">
      <c r="A798">
        <v>7</v>
      </c>
      <c r="B798">
        <v>1061</v>
      </c>
      <c r="C798" t="s">
        <v>1382</v>
      </c>
      <c r="D798">
        <v>1</v>
      </c>
      <c r="E798">
        <v>2023</v>
      </c>
      <c r="F798" t="s">
        <v>245</v>
      </c>
    </row>
    <row r="799" spans="1:6" x14ac:dyDescent="0.25">
      <c r="A799">
        <v>7</v>
      </c>
      <c r="B799">
        <v>1017</v>
      </c>
      <c r="C799" t="s">
        <v>1383</v>
      </c>
      <c r="D799">
        <v>1</v>
      </c>
      <c r="E799">
        <v>2023</v>
      </c>
      <c r="F799" t="s">
        <v>245</v>
      </c>
    </row>
    <row r="800" spans="1:6" x14ac:dyDescent="0.25">
      <c r="A800">
        <v>7</v>
      </c>
      <c r="B800">
        <v>1018</v>
      </c>
      <c r="C800" t="s">
        <v>1384</v>
      </c>
      <c r="D800">
        <v>1</v>
      </c>
      <c r="E800">
        <v>2023</v>
      </c>
      <c r="F800" t="s">
        <v>245</v>
      </c>
    </row>
    <row r="801" spans="1:6" x14ac:dyDescent="0.25">
      <c r="A801">
        <v>7</v>
      </c>
      <c r="B801">
        <v>1019</v>
      </c>
      <c r="C801" t="s">
        <v>1385</v>
      </c>
      <c r="D801">
        <v>1</v>
      </c>
      <c r="E801">
        <v>2023</v>
      </c>
      <c r="F801" t="s">
        <v>245</v>
      </c>
    </row>
    <row r="802" spans="1:6" x14ac:dyDescent="0.25">
      <c r="A802">
        <v>7</v>
      </c>
      <c r="B802">
        <v>1059</v>
      </c>
      <c r="C802" t="s">
        <v>1386</v>
      </c>
      <c r="D802">
        <v>1</v>
      </c>
      <c r="E802">
        <v>2023</v>
      </c>
      <c r="F802" t="s">
        <v>245</v>
      </c>
    </row>
    <row r="803" spans="1:6" x14ac:dyDescent="0.25">
      <c r="A803">
        <v>7</v>
      </c>
      <c r="B803">
        <v>1020</v>
      </c>
      <c r="C803" t="s">
        <v>1387</v>
      </c>
      <c r="D803">
        <v>0</v>
      </c>
      <c r="E803">
        <v>2023</v>
      </c>
      <c r="F803" t="s">
        <v>245</v>
      </c>
    </row>
    <row r="804" spans="1:6" x14ac:dyDescent="0.25">
      <c r="A804">
        <v>7</v>
      </c>
      <c r="B804">
        <v>1021</v>
      </c>
      <c r="C804" t="s">
        <v>1388</v>
      </c>
      <c r="D804">
        <v>1</v>
      </c>
      <c r="E804">
        <v>2023</v>
      </c>
      <c r="F804" t="s">
        <v>245</v>
      </c>
    </row>
    <row r="805" spans="1:6" x14ac:dyDescent="0.25">
      <c r="A805">
        <v>7</v>
      </c>
      <c r="B805">
        <v>1022</v>
      </c>
      <c r="C805" t="s">
        <v>1389</v>
      </c>
      <c r="D805">
        <v>1</v>
      </c>
      <c r="E805">
        <v>2023</v>
      </c>
      <c r="F805" t="s">
        <v>245</v>
      </c>
    </row>
    <row r="806" spans="1:6" x14ac:dyDescent="0.25">
      <c r="A806">
        <v>7</v>
      </c>
      <c r="B806">
        <v>1023</v>
      </c>
      <c r="C806" t="s">
        <v>1390</v>
      </c>
      <c r="D806">
        <v>1</v>
      </c>
      <c r="E806">
        <v>2023</v>
      </c>
      <c r="F806" t="s">
        <v>245</v>
      </c>
    </row>
    <row r="807" spans="1:6" x14ac:dyDescent="0.25">
      <c r="A807">
        <v>7</v>
      </c>
      <c r="B807">
        <v>1024</v>
      </c>
      <c r="C807" t="s">
        <v>1391</v>
      </c>
      <c r="D807">
        <v>1</v>
      </c>
      <c r="E807">
        <v>2023</v>
      </c>
      <c r="F807" t="s">
        <v>245</v>
      </c>
    </row>
    <row r="808" spans="1:6" x14ac:dyDescent="0.25">
      <c r="A808">
        <v>7</v>
      </c>
      <c r="B808">
        <v>1025</v>
      </c>
      <c r="C808" t="s">
        <v>1392</v>
      </c>
      <c r="D808">
        <v>1</v>
      </c>
      <c r="E808">
        <v>2023</v>
      </c>
      <c r="F808" t="s">
        <v>245</v>
      </c>
    </row>
    <row r="809" spans="1:6" x14ac:dyDescent="0.25">
      <c r="A809">
        <v>7</v>
      </c>
      <c r="B809">
        <v>1026</v>
      </c>
      <c r="C809" t="s">
        <v>1393</v>
      </c>
      <c r="D809">
        <v>1</v>
      </c>
      <c r="E809">
        <v>2023</v>
      </c>
      <c r="F809" t="s">
        <v>245</v>
      </c>
    </row>
    <row r="810" spans="1:6" x14ac:dyDescent="0.25">
      <c r="A810">
        <v>7</v>
      </c>
      <c r="B810">
        <v>1027</v>
      </c>
      <c r="C810" t="s">
        <v>1394</v>
      </c>
      <c r="D810">
        <v>0</v>
      </c>
      <c r="E810">
        <v>2023</v>
      </c>
      <c r="F810" t="s">
        <v>245</v>
      </c>
    </row>
    <row r="811" spans="1:6" x14ac:dyDescent="0.25">
      <c r="A811">
        <v>7</v>
      </c>
      <c r="B811">
        <v>1028</v>
      </c>
      <c r="C811" t="s">
        <v>1395</v>
      </c>
      <c r="D811">
        <v>1</v>
      </c>
      <c r="E811">
        <v>2023</v>
      </c>
      <c r="F811" t="s">
        <v>245</v>
      </c>
    </row>
    <row r="812" spans="1:6" x14ac:dyDescent="0.25">
      <c r="A812">
        <v>7</v>
      </c>
      <c r="B812">
        <v>1029</v>
      </c>
      <c r="C812" t="s">
        <v>1396</v>
      </c>
      <c r="D812">
        <v>1.05</v>
      </c>
      <c r="E812">
        <v>2023</v>
      </c>
      <c r="F812" t="s">
        <v>245</v>
      </c>
    </row>
    <row r="813" spans="1:6" x14ac:dyDescent="0.25">
      <c r="A813">
        <v>7</v>
      </c>
      <c r="B813">
        <v>1030</v>
      </c>
      <c r="C813" t="s">
        <v>1397</v>
      </c>
      <c r="D813">
        <v>1</v>
      </c>
      <c r="E813">
        <v>2023</v>
      </c>
      <c r="F813" t="s">
        <v>245</v>
      </c>
    </row>
    <row r="814" spans="1:6" x14ac:dyDescent="0.25">
      <c r="A814">
        <v>7</v>
      </c>
      <c r="B814">
        <v>1060</v>
      </c>
      <c r="C814" t="s">
        <v>1398</v>
      </c>
      <c r="D814">
        <v>1</v>
      </c>
      <c r="E814">
        <v>2023</v>
      </c>
      <c r="F814" t="s">
        <v>245</v>
      </c>
    </row>
    <row r="815" spans="1:6" x14ac:dyDescent="0.25">
      <c r="A815">
        <v>7</v>
      </c>
      <c r="B815">
        <v>1031</v>
      </c>
      <c r="C815" t="s">
        <v>1399</v>
      </c>
      <c r="D815">
        <v>0</v>
      </c>
      <c r="E815">
        <v>2023</v>
      </c>
      <c r="F815" t="s">
        <v>245</v>
      </c>
    </row>
    <row r="816" spans="1:6" x14ac:dyDescent="0.25">
      <c r="A816">
        <v>7</v>
      </c>
      <c r="B816">
        <v>1032</v>
      </c>
      <c r="C816" t="s">
        <v>1400</v>
      </c>
      <c r="D816">
        <v>0</v>
      </c>
      <c r="E816">
        <v>2023</v>
      </c>
      <c r="F816" t="s">
        <v>245</v>
      </c>
    </row>
    <row r="817" spans="1:6" x14ac:dyDescent="0.25">
      <c r="A817">
        <v>7</v>
      </c>
      <c r="B817">
        <v>1033</v>
      </c>
      <c r="C817" t="s">
        <v>1401</v>
      </c>
      <c r="D817">
        <v>0</v>
      </c>
      <c r="E817">
        <v>2023</v>
      </c>
      <c r="F817" t="s">
        <v>245</v>
      </c>
    </row>
    <row r="818" spans="1:6" x14ac:dyDescent="0.25">
      <c r="A818">
        <v>7</v>
      </c>
      <c r="B818">
        <v>1062</v>
      </c>
      <c r="C818" t="s">
        <v>1402</v>
      </c>
      <c r="D818">
        <v>0</v>
      </c>
      <c r="E818">
        <v>2023</v>
      </c>
      <c r="F818" t="s">
        <v>245</v>
      </c>
    </row>
    <row r="819" spans="1:6" x14ac:dyDescent="0.25">
      <c r="A819">
        <v>7</v>
      </c>
      <c r="B819">
        <v>1037</v>
      </c>
      <c r="C819" t="s">
        <v>1403</v>
      </c>
      <c r="D819">
        <v>1</v>
      </c>
      <c r="E819">
        <v>2023</v>
      </c>
      <c r="F819" t="s">
        <v>245</v>
      </c>
    </row>
    <row r="820" spans="1:6" x14ac:dyDescent="0.25">
      <c r="A820">
        <v>7</v>
      </c>
      <c r="B820">
        <v>1038</v>
      </c>
      <c r="C820" t="s">
        <v>1404</v>
      </c>
      <c r="D820">
        <v>1</v>
      </c>
      <c r="E820">
        <v>2023</v>
      </c>
      <c r="F820" t="s">
        <v>245</v>
      </c>
    </row>
    <row r="821" spans="1:6" x14ac:dyDescent="0.25">
      <c r="A821">
        <v>7</v>
      </c>
      <c r="B821">
        <v>1039</v>
      </c>
      <c r="C821" t="s">
        <v>1405</v>
      </c>
      <c r="D821">
        <v>1</v>
      </c>
      <c r="E821">
        <v>2023</v>
      </c>
      <c r="F821" t="s">
        <v>245</v>
      </c>
    </row>
    <row r="822" spans="1:6" x14ac:dyDescent="0.25">
      <c r="A822">
        <v>7</v>
      </c>
      <c r="B822">
        <v>1040</v>
      </c>
      <c r="C822" t="s">
        <v>1406</v>
      </c>
      <c r="D822">
        <v>0</v>
      </c>
      <c r="E822">
        <v>2023</v>
      </c>
      <c r="F822" t="s">
        <v>245</v>
      </c>
    </row>
    <row r="823" spans="1:6" x14ac:dyDescent="0.25">
      <c r="A823">
        <v>7</v>
      </c>
      <c r="B823">
        <v>1041</v>
      </c>
      <c r="C823" t="s">
        <v>1407</v>
      </c>
      <c r="D823">
        <v>1</v>
      </c>
      <c r="E823">
        <v>2023</v>
      </c>
      <c r="F823" t="s">
        <v>245</v>
      </c>
    </row>
    <row r="824" spans="1:6" x14ac:dyDescent="0.25">
      <c r="A824">
        <v>7</v>
      </c>
      <c r="B824">
        <v>1063</v>
      </c>
      <c r="C824" t="s">
        <v>1408</v>
      </c>
      <c r="D824">
        <v>0</v>
      </c>
      <c r="E824">
        <v>2023</v>
      </c>
      <c r="F824" t="s">
        <v>245</v>
      </c>
    </row>
    <row r="825" spans="1:6" x14ac:dyDescent="0.25">
      <c r="A825">
        <v>7</v>
      </c>
      <c r="B825">
        <v>1042</v>
      </c>
      <c r="C825" t="s">
        <v>1409</v>
      </c>
      <c r="D825">
        <v>1</v>
      </c>
      <c r="E825">
        <v>2023</v>
      </c>
      <c r="F825" t="s">
        <v>245</v>
      </c>
    </row>
    <row r="826" spans="1:6" x14ac:dyDescent="0.25">
      <c r="A826">
        <v>7</v>
      </c>
      <c r="B826">
        <v>1043</v>
      </c>
      <c r="C826" t="s">
        <v>1410</v>
      </c>
      <c r="D826">
        <v>1</v>
      </c>
      <c r="E826">
        <v>2023</v>
      </c>
      <c r="F826" t="s">
        <v>245</v>
      </c>
    </row>
    <row r="827" spans="1:6" x14ac:dyDescent="0.25">
      <c r="A827">
        <v>7</v>
      </c>
      <c r="B827">
        <v>1064</v>
      </c>
      <c r="C827" t="s">
        <v>1411</v>
      </c>
      <c r="D827">
        <v>1</v>
      </c>
      <c r="E827">
        <v>2023</v>
      </c>
      <c r="F827" t="s">
        <v>245</v>
      </c>
    </row>
    <row r="828" spans="1:6" x14ac:dyDescent="0.25">
      <c r="A828">
        <v>7</v>
      </c>
      <c r="B828">
        <v>1044</v>
      </c>
      <c r="C828" t="s">
        <v>1412</v>
      </c>
      <c r="D828">
        <v>1</v>
      </c>
      <c r="E828">
        <v>2023</v>
      </c>
      <c r="F828" t="s">
        <v>245</v>
      </c>
    </row>
    <row r="829" spans="1:6" x14ac:dyDescent="0.25">
      <c r="A829">
        <v>7</v>
      </c>
      <c r="B829">
        <v>1045</v>
      </c>
      <c r="C829" t="s">
        <v>1413</v>
      </c>
      <c r="D829">
        <v>1</v>
      </c>
      <c r="E829">
        <v>2023</v>
      </c>
      <c r="F829" t="s">
        <v>245</v>
      </c>
    </row>
    <row r="830" spans="1:6" x14ac:dyDescent="0.25">
      <c r="A830">
        <v>7</v>
      </c>
      <c r="B830">
        <v>1046</v>
      </c>
      <c r="C830" t="s">
        <v>1414</v>
      </c>
      <c r="D830">
        <v>1</v>
      </c>
      <c r="E830">
        <v>2023</v>
      </c>
      <c r="F830" t="s">
        <v>245</v>
      </c>
    </row>
    <row r="831" spans="1:6" x14ac:dyDescent="0.25">
      <c r="A831">
        <v>7</v>
      </c>
      <c r="B831">
        <v>1047</v>
      </c>
      <c r="C831" t="s">
        <v>1415</v>
      </c>
      <c r="D831">
        <v>1.25</v>
      </c>
      <c r="E831">
        <v>2023</v>
      </c>
      <c r="F831" t="s">
        <v>245</v>
      </c>
    </row>
    <row r="832" spans="1:6" x14ac:dyDescent="0.25">
      <c r="A832">
        <v>7</v>
      </c>
      <c r="B832">
        <v>1048</v>
      </c>
      <c r="C832" t="s">
        <v>1416</v>
      </c>
      <c r="D832">
        <v>1</v>
      </c>
      <c r="E832">
        <v>2023</v>
      </c>
      <c r="F832" t="s">
        <v>245</v>
      </c>
    </row>
    <row r="833" spans="1:6" x14ac:dyDescent="0.25">
      <c r="A833">
        <v>7</v>
      </c>
      <c r="B833">
        <v>1049</v>
      </c>
      <c r="C833" t="s">
        <v>1417</v>
      </c>
      <c r="D833">
        <v>1</v>
      </c>
      <c r="E833">
        <v>2023</v>
      </c>
      <c r="F833" t="s">
        <v>245</v>
      </c>
    </row>
    <row r="834" spans="1:6" x14ac:dyDescent="0.25">
      <c r="A834">
        <v>7</v>
      </c>
      <c r="B834">
        <v>1050</v>
      </c>
      <c r="C834" t="s">
        <v>1418</v>
      </c>
      <c r="D834">
        <v>1</v>
      </c>
      <c r="E834">
        <v>2023</v>
      </c>
      <c r="F834" t="s">
        <v>245</v>
      </c>
    </row>
    <row r="835" spans="1:6" x14ac:dyDescent="0.25">
      <c r="A835">
        <v>7</v>
      </c>
      <c r="B835">
        <v>1051</v>
      </c>
      <c r="C835" t="s">
        <v>1419</v>
      </c>
      <c r="D835">
        <v>1</v>
      </c>
      <c r="E835">
        <v>2023</v>
      </c>
      <c r="F835" t="s">
        <v>245</v>
      </c>
    </row>
    <row r="836" spans="1:6" x14ac:dyDescent="0.25">
      <c r="A836">
        <v>7</v>
      </c>
      <c r="B836">
        <v>1052</v>
      </c>
      <c r="C836" t="s">
        <v>1420</v>
      </c>
      <c r="D836">
        <v>1</v>
      </c>
      <c r="E836">
        <v>2023</v>
      </c>
      <c r="F836" t="s">
        <v>245</v>
      </c>
    </row>
    <row r="837" spans="1:6" x14ac:dyDescent="0.25">
      <c r="A837">
        <v>7</v>
      </c>
      <c r="B837">
        <v>1053</v>
      </c>
      <c r="C837" t="s">
        <v>1421</v>
      </c>
      <c r="D837">
        <v>0</v>
      </c>
      <c r="E837">
        <v>2023</v>
      </c>
      <c r="F837" t="s">
        <v>245</v>
      </c>
    </row>
    <row r="838" spans="1:6" x14ac:dyDescent="0.25">
      <c r="A838">
        <v>7</v>
      </c>
      <c r="B838">
        <v>1054</v>
      </c>
      <c r="C838" t="s">
        <v>1422</v>
      </c>
      <c r="D838">
        <v>0</v>
      </c>
      <c r="E838">
        <v>2023</v>
      </c>
      <c r="F838" t="s">
        <v>245</v>
      </c>
    </row>
    <row r="839" spans="1:6" x14ac:dyDescent="0.25">
      <c r="A839">
        <v>8</v>
      </c>
      <c r="B839">
        <v>1001</v>
      </c>
      <c r="C839" t="s">
        <v>1423</v>
      </c>
      <c r="D839">
        <v>1</v>
      </c>
      <c r="E839">
        <v>2023</v>
      </c>
      <c r="F839" t="s">
        <v>245</v>
      </c>
    </row>
    <row r="840" spans="1:6" x14ac:dyDescent="0.25">
      <c r="A840">
        <v>8</v>
      </c>
      <c r="B840">
        <v>1002</v>
      </c>
      <c r="C840" t="s">
        <v>1424</v>
      </c>
      <c r="D840">
        <v>1</v>
      </c>
      <c r="E840">
        <v>2023</v>
      </c>
      <c r="F840" t="s">
        <v>245</v>
      </c>
    </row>
    <row r="841" spans="1:6" x14ac:dyDescent="0.25">
      <c r="A841">
        <v>8</v>
      </c>
      <c r="B841">
        <v>1003</v>
      </c>
      <c r="C841" t="s">
        <v>1425</v>
      </c>
      <c r="D841">
        <v>1</v>
      </c>
      <c r="E841">
        <v>2023</v>
      </c>
      <c r="F841" t="s">
        <v>245</v>
      </c>
    </row>
    <row r="842" spans="1:6" x14ac:dyDescent="0.25">
      <c r="A842">
        <v>8</v>
      </c>
      <c r="B842">
        <v>1004</v>
      </c>
      <c r="C842" t="s">
        <v>1426</v>
      </c>
      <c r="D842">
        <v>1</v>
      </c>
      <c r="E842">
        <v>2023</v>
      </c>
      <c r="F842" t="s">
        <v>245</v>
      </c>
    </row>
    <row r="843" spans="1:6" x14ac:dyDescent="0.25">
      <c r="A843">
        <v>8</v>
      </c>
      <c r="B843">
        <v>1005</v>
      </c>
      <c r="C843" t="s">
        <v>1427</v>
      </c>
      <c r="D843">
        <v>1</v>
      </c>
      <c r="E843">
        <v>2023</v>
      </c>
      <c r="F843" t="s">
        <v>245</v>
      </c>
    </row>
    <row r="844" spans="1:6" x14ac:dyDescent="0.25">
      <c r="A844">
        <v>8</v>
      </c>
      <c r="B844">
        <v>1006</v>
      </c>
      <c r="C844" t="s">
        <v>1428</v>
      </c>
      <c r="D844">
        <v>0.2</v>
      </c>
      <c r="E844">
        <v>2023</v>
      </c>
      <c r="F844" t="s">
        <v>245</v>
      </c>
    </row>
    <row r="845" spans="1:6" x14ac:dyDescent="0.25">
      <c r="A845">
        <v>8</v>
      </c>
      <c r="B845">
        <v>1007</v>
      </c>
      <c r="C845" t="s">
        <v>1429</v>
      </c>
      <c r="D845">
        <v>0.13</v>
      </c>
      <c r="E845">
        <v>2023</v>
      </c>
      <c r="F845" t="s">
        <v>245</v>
      </c>
    </row>
    <row r="846" spans="1:6" x14ac:dyDescent="0.25">
      <c r="A846">
        <v>8</v>
      </c>
      <c r="B846">
        <v>1008</v>
      </c>
      <c r="C846" t="s">
        <v>1430</v>
      </c>
      <c r="D846">
        <v>1</v>
      </c>
      <c r="E846">
        <v>2023</v>
      </c>
      <c r="F846" t="s">
        <v>245</v>
      </c>
    </row>
    <row r="847" spans="1:6" x14ac:dyDescent="0.25">
      <c r="A847">
        <v>8</v>
      </c>
      <c r="B847">
        <v>1009</v>
      </c>
      <c r="C847" t="s">
        <v>1431</v>
      </c>
      <c r="D847">
        <v>1.25</v>
      </c>
      <c r="E847">
        <v>2023</v>
      </c>
      <c r="F847" t="s">
        <v>245</v>
      </c>
    </row>
    <row r="848" spans="1:6" x14ac:dyDescent="0.25">
      <c r="A848">
        <v>8</v>
      </c>
      <c r="B848">
        <v>1010</v>
      </c>
      <c r="C848" t="s">
        <v>1432</v>
      </c>
      <c r="D848">
        <v>1</v>
      </c>
      <c r="E848">
        <v>2023</v>
      </c>
      <c r="F848" t="s">
        <v>245</v>
      </c>
    </row>
    <row r="849" spans="1:6" x14ac:dyDescent="0.25">
      <c r="A849">
        <v>8</v>
      </c>
      <c r="B849">
        <v>1011</v>
      </c>
      <c r="C849" t="s">
        <v>1433</v>
      </c>
      <c r="D849">
        <v>0</v>
      </c>
      <c r="E849">
        <v>2023</v>
      </c>
      <c r="F849" t="s">
        <v>245</v>
      </c>
    </row>
    <row r="850" spans="1:6" x14ac:dyDescent="0.25">
      <c r="A850">
        <v>8</v>
      </c>
      <c r="B850">
        <v>1058</v>
      </c>
      <c r="C850" t="s">
        <v>1434</v>
      </c>
      <c r="D850">
        <v>0</v>
      </c>
      <c r="E850">
        <v>2023</v>
      </c>
      <c r="F850" t="s">
        <v>245</v>
      </c>
    </row>
    <row r="851" spans="1:6" x14ac:dyDescent="0.25">
      <c r="A851">
        <v>8</v>
      </c>
      <c r="B851">
        <v>1012</v>
      </c>
      <c r="C851" t="s">
        <v>1435</v>
      </c>
      <c r="D851">
        <v>0</v>
      </c>
      <c r="E851">
        <v>2023</v>
      </c>
      <c r="F851" t="s">
        <v>245</v>
      </c>
    </row>
    <row r="852" spans="1:6" x14ac:dyDescent="0.25">
      <c r="A852">
        <v>8</v>
      </c>
      <c r="B852">
        <v>1013</v>
      </c>
      <c r="C852" t="s">
        <v>1436</v>
      </c>
      <c r="D852">
        <v>0</v>
      </c>
      <c r="E852">
        <v>2023</v>
      </c>
      <c r="F852" t="s">
        <v>245</v>
      </c>
    </row>
    <row r="853" spans="1:6" x14ac:dyDescent="0.25">
      <c r="A853">
        <v>8</v>
      </c>
      <c r="B853">
        <v>1014</v>
      </c>
      <c r="C853" t="s">
        <v>1437</v>
      </c>
      <c r="D853">
        <v>0</v>
      </c>
      <c r="E853">
        <v>2023</v>
      </c>
      <c r="F853" t="s">
        <v>245</v>
      </c>
    </row>
    <row r="854" spans="1:6" x14ac:dyDescent="0.25">
      <c r="A854">
        <v>8</v>
      </c>
      <c r="B854">
        <v>1015</v>
      </c>
      <c r="C854" t="s">
        <v>1438</v>
      </c>
      <c r="D854">
        <v>1.25</v>
      </c>
      <c r="E854">
        <v>2023</v>
      </c>
      <c r="F854" t="s">
        <v>245</v>
      </c>
    </row>
    <row r="855" spans="1:6" x14ac:dyDescent="0.25">
      <c r="A855">
        <v>8</v>
      </c>
      <c r="B855">
        <v>1016</v>
      </c>
      <c r="C855" t="s">
        <v>1439</v>
      </c>
      <c r="D855">
        <v>1</v>
      </c>
      <c r="E855">
        <v>2023</v>
      </c>
      <c r="F855" t="s">
        <v>245</v>
      </c>
    </row>
    <row r="856" spans="1:6" x14ac:dyDescent="0.25">
      <c r="A856">
        <v>8</v>
      </c>
      <c r="B856">
        <v>1061</v>
      </c>
      <c r="C856" t="s">
        <v>1440</v>
      </c>
      <c r="D856">
        <v>1</v>
      </c>
      <c r="E856">
        <v>2023</v>
      </c>
      <c r="F856" t="s">
        <v>245</v>
      </c>
    </row>
    <row r="857" spans="1:6" x14ac:dyDescent="0.25">
      <c r="A857">
        <v>8</v>
      </c>
      <c r="B857">
        <v>1017</v>
      </c>
      <c r="C857" t="s">
        <v>1441</v>
      </c>
      <c r="D857">
        <v>1</v>
      </c>
      <c r="E857">
        <v>2023</v>
      </c>
      <c r="F857" t="s">
        <v>245</v>
      </c>
    </row>
    <row r="858" spans="1:6" x14ac:dyDescent="0.25">
      <c r="A858">
        <v>8</v>
      </c>
      <c r="B858">
        <v>1018</v>
      </c>
      <c r="C858" t="s">
        <v>1442</v>
      </c>
      <c r="D858">
        <v>1</v>
      </c>
      <c r="E858">
        <v>2023</v>
      </c>
      <c r="F858" t="s">
        <v>245</v>
      </c>
    </row>
    <row r="859" spans="1:6" x14ac:dyDescent="0.25">
      <c r="A859">
        <v>8</v>
      </c>
      <c r="B859">
        <v>1019</v>
      </c>
      <c r="C859" t="s">
        <v>1443</v>
      </c>
      <c r="D859">
        <v>1.25</v>
      </c>
      <c r="E859">
        <v>2023</v>
      </c>
      <c r="F859" t="s">
        <v>245</v>
      </c>
    </row>
    <row r="860" spans="1:6" x14ac:dyDescent="0.25">
      <c r="A860">
        <v>8</v>
      </c>
      <c r="B860">
        <v>1059</v>
      </c>
      <c r="C860" t="s">
        <v>1444</v>
      </c>
      <c r="D860">
        <v>1.25</v>
      </c>
      <c r="E860">
        <v>2023</v>
      </c>
      <c r="F860" t="s">
        <v>245</v>
      </c>
    </row>
    <row r="861" spans="1:6" x14ac:dyDescent="0.25">
      <c r="A861">
        <v>8</v>
      </c>
      <c r="B861">
        <v>1020</v>
      </c>
      <c r="C861" t="s">
        <v>1445</v>
      </c>
      <c r="D861">
        <v>1</v>
      </c>
      <c r="E861">
        <v>2023</v>
      </c>
      <c r="F861" t="s">
        <v>245</v>
      </c>
    </row>
    <row r="862" spans="1:6" x14ac:dyDescent="0.25">
      <c r="A862">
        <v>8</v>
      </c>
      <c r="B862">
        <v>1021</v>
      </c>
      <c r="C862" t="s">
        <v>1446</v>
      </c>
      <c r="D862">
        <v>1.25</v>
      </c>
      <c r="E862">
        <v>2023</v>
      </c>
      <c r="F862" t="s">
        <v>245</v>
      </c>
    </row>
    <row r="863" spans="1:6" x14ac:dyDescent="0.25">
      <c r="A863">
        <v>8</v>
      </c>
      <c r="B863">
        <v>1022</v>
      </c>
      <c r="C863" t="s">
        <v>1447</v>
      </c>
      <c r="D863">
        <v>1.25</v>
      </c>
      <c r="E863">
        <v>2023</v>
      </c>
      <c r="F863" t="s">
        <v>245</v>
      </c>
    </row>
    <row r="864" spans="1:6" x14ac:dyDescent="0.25">
      <c r="A864">
        <v>8</v>
      </c>
      <c r="B864">
        <v>1023</v>
      </c>
      <c r="C864" t="s">
        <v>1448</v>
      </c>
      <c r="D864">
        <v>1.25</v>
      </c>
      <c r="E864">
        <v>2023</v>
      </c>
      <c r="F864" t="s">
        <v>245</v>
      </c>
    </row>
    <row r="865" spans="1:6" x14ac:dyDescent="0.25">
      <c r="A865">
        <v>8</v>
      </c>
      <c r="B865">
        <v>1024</v>
      </c>
      <c r="C865" t="s">
        <v>1449</v>
      </c>
      <c r="D865">
        <v>1</v>
      </c>
      <c r="E865">
        <v>2023</v>
      </c>
      <c r="F865" t="s">
        <v>245</v>
      </c>
    </row>
    <row r="866" spans="1:6" x14ac:dyDescent="0.25">
      <c r="A866">
        <v>8</v>
      </c>
      <c r="B866">
        <v>1025</v>
      </c>
      <c r="C866" t="s">
        <v>1450</v>
      </c>
      <c r="D866">
        <v>0</v>
      </c>
      <c r="E866">
        <v>2023</v>
      </c>
      <c r="F866" t="s">
        <v>245</v>
      </c>
    </row>
    <row r="867" spans="1:6" x14ac:dyDescent="0.25">
      <c r="A867">
        <v>8</v>
      </c>
      <c r="B867">
        <v>1026</v>
      </c>
      <c r="C867" t="s">
        <v>1451</v>
      </c>
      <c r="D867">
        <v>0</v>
      </c>
      <c r="E867">
        <v>2023</v>
      </c>
      <c r="F867" t="s">
        <v>245</v>
      </c>
    </row>
    <row r="868" spans="1:6" x14ac:dyDescent="0.25">
      <c r="A868">
        <v>8</v>
      </c>
      <c r="B868">
        <v>1027</v>
      </c>
      <c r="C868" t="s">
        <v>1452</v>
      </c>
      <c r="D868">
        <v>0</v>
      </c>
      <c r="E868">
        <v>2023</v>
      </c>
      <c r="F868" t="s">
        <v>245</v>
      </c>
    </row>
    <row r="869" spans="1:6" x14ac:dyDescent="0.25">
      <c r="A869">
        <v>8</v>
      </c>
      <c r="B869">
        <v>1028</v>
      </c>
      <c r="C869" t="s">
        <v>1453</v>
      </c>
      <c r="D869">
        <v>1</v>
      </c>
      <c r="E869">
        <v>2023</v>
      </c>
      <c r="F869" t="s">
        <v>245</v>
      </c>
    </row>
    <row r="870" spans="1:6" x14ac:dyDescent="0.25">
      <c r="A870">
        <v>8</v>
      </c>
      <c r="B870">
        <v>1029</v>
      </c>
      <c r="C870" t="s">
        <v>1454</v>
      </c>
      <c r="D870">
        <v>1</v>
      </c>
      <c r="E870">
        <v>2023</v>
      </c>
      <c r="F870" t="s">
        <v>245</v>
      </c>
    </row>
    <row r="871" spans="1:6" x14ac:dyDescent="0.25">
      <c r="A871">
        <v>8</v>
      </c>
      <c r="B871">
        <v>1030</v>
      </c>
      <c r="C871" t="s">
        <v>1455</v>
      </c>
      <c r="D871">
        <v>1</v>
      </c>
      <c r="E871">
        <v>2023</v>
      </c>
      <c r="F871" t="s">
        <v>245</v>
      </c>
    </row>
    <row r="872" spans="1:6" x14ac:dyDescent="0.25">
      <c r="A872">
        <v>8</v>
      </c>
      <c r="B872">
        <v>1060</v>
      </c>
      <c r="C872" t="s">
        <v>1456</v>
      </c>
      <c r="D872">
        <v>1</v>
      </c>
      <c r="E872">
        <v>2023</v>
      </c>
      <c r="F872" t="s">
        <v>245</v>
      </c>
    </row>
    <row r="873" spans="1:6" x14ac:dyDescent="0.25">
      <c r="A873">
        <v>8</v>
      </c>
      <c r="B873">
        <v>1031</v>
      </c>
      <c r="C873" t="s">
        <v>1457</v>
      </c>
      <c r="D873">
        <v>0</v>
      </c>
      <c r="E873">
        <v>2023</v>
      </c>
      <c r="F873" t="s">
        <v>245</v>
      </c>
    </row>
    <row r="874" spans="1:6" x14ac:dyDescent="0.25">
      <c r="A874">
        <v>8</v>
      </c>
      <c r="B874">
        <v>1032</v>
      </c>
      <c r="C874" t="s">
        <v>1458</v>
      </c>
      <c r="D874">
        <v>0</v>
      </c>
      <c r="E874">
        <v>2023</v>
      </c>
      <c r="F874" t="s">
        <v>245</v>
      </c>
    </row>
    <row r="875" spans="1:6" x14ac:dyDescent="0.25">
      <c r="A875">
        <v>8</v>
      </c>
      <c r="B875">
        <v>1033</v>
      </c>
      <c r="C875" t="s">
        <v>1459</v>
      </c>
      <c r="D875">
        <v>0</v>
      </c>
      <c r="E875">
        <v>2023</v>
      </c>
      <c r="F875" t="s">
        <v>245</v>
      </c>
    </row>
    <row r="876" spans="1:6" x14ac:dyDescent="0.25">
      <c r="A876">
        <v>8</v>
      </c>
      <c r="B876">
        <v>1062</v>
      </c>
      <c r="C876" t="s">
        <v>1460</v>
      </c>
      <c r="D876">
        <v>0</v>
      </c>
      <c r="E876">
        <v>2023</v>
      </c>
      <c r="F876" t="s">
        <v>245</v>
      </c>
    </row>
    <row r="877" spans="1:6" x14ac:dyDescent="0.25">
      <c r="A877">
        <v>8</v>
      </c>
      <c r="B877">
        <v>1037</v>
      </c>
      <c r="C877" t="s">
        <v>1461</v>
      </c>
      <c r="D877">
        <v>1</v>
      </c>
      <c r="E877">
        <v>2023</v>
      </c>
      <c r="F877" t="s">
        <v>245</v>
      </c>
    </row>
    <row r="878" spans="1:6" x14ac:dyDescent="0.25">
      <c r="A878">
        <v>8</v>
      </c>
      <c r="B878">
        <v>1038</v>
      </c>
      <c r="C878" t="s">
        <v>1462</v>
      </c>
      <c r="D878">
        <v>1</v>
      </c>
      <c r="E878">
        <v>2023</v>
      </c>
      <c r="F878" t="s">
        <v>245</v>
      </c>
    </row>
    <row r="879" spans="1:6" x14ac:dyDescent="0.25">
      <c r="A879">
        <v>8</v>
      </c>
      <c r="B879">
        <v>1039</v>
      </c>
      <c r="C879" t="s">
        <v>1463</v>
      </c>
      <c r="D879">
        <v>1</v>
      </c>
      <c r="E879">
        <v>2023</v>
      </c>
      <c r="F879" t="s">
        <v>245</v>
      </c>
    </row>
    <row r="880" spans="1:6" x14ac:dyDescent="0.25">
      <c r="A880">
        <v>8</v>
      </c>
      <c r="B880">
        <v>1040</v>
      </c>
      <c r="C880" t="s">
        <v>1464</v>
      </c>
      <c r="D880">
        <v>1</v>
      </c>
      <c r="E880">
        <v>2023</v>
      </c>
      <c r="F880" t="s">
        <v>245</v>
      </c>
    </row>
    <row r="881" spans="1:6" x14ac:dyDescent="0.25">
      <c r="A881">
        <v>8</v>
      </c>
      <c r="B881">
        <v>1041</v>
      </c>
      <c r="C881" t="s">
        <v>1465</v>
      </c>
      <c r="D881">
        <v>1</v>
      </c>
      <c r="E881">
        <v>2023</v>
      </c>
      <c r="F881" t="s">
        <v>245</v>
      </c>
    </row>
    <row r="882" spans="1:6" x14ac:dyDescent="0.25">
      <c r="A882">
        <v>8</v>
      </c>
      <c r="B882">
        <v>1063</v>
      </c>
      <c r="C882" t="s">
        <v>1466</v>
      </c>
      <c r="D882">
        <v>1</v>
      </c>
      <c r="E882">
        <v>2023</v>
      </c>
      <c r="F882" t="s">
        <v>245</v>
      </c>
    </row>
    <row r="883" spans="1:6" x14ac:dyDescent="0.25">
      <c r="A883">
        <v>8</v>
      </c>
      <c r="B883">
        <v>1042</v>
      </c>
      <c r="C883" t="s">
        <v>1467</v>
      </c>
      <c r="D883">
        <v>1</v>
      </c>
      <c r="E883">
        <v>2023</v>
      </c>
      <c r="F883" t="s">
        <v>245</v>
      </c>
    </row>
    <row r="884" spans="1:6" x14ac:dyDescent="0.25">
      <c r="A884">
        <v>8</v>
      </c>
      <c r="B884">
        <v>1043</v>
      </c>
      <c r="C884" t="s">
        <v>1468</v>
      </c>
      <c r="D884">
        <v>1</v>
      </c>
      <c r="E884">
        <v>2023</v>
      </c>
      <c r="F884" t="s">
        <v>245</v>
      </c>
    </row>
    <row r="885" spans="1:6" x14ac:dyDescent="0.25">
      <c r="A885">
        <v>8</v>
      </c>
      <c r="B885">
        <v>1064</v>
      </c>
      <c r="C885" t="s">
        <v>1469</v>
      </c>
      <c r="D885">
        <v>1</v>
      </c>
      <c r="E885">
        <v>2023</v>
      </c>
      <c r="F885" t="s">
        <v>245</v>
      </c>
    </row>
    <row r="886" spans="1:6" x14ac:dyDescent="0.25">
      <c r="A886">
        <v>8</v>
      </c>
      <c r="B886">
        <v>1044</v>
      </c>
      <c r="C886" t="s">
        <v>1470</v>
      </c>
      <c r="D886">
        <v>1</v>
      </c>
      <c r="E886">
        <v>2023</v>
      </c>
      <c r="F886" t="s">
        <v>245</v>
      </c>
    </row>
    <row r="887" spans="1:6" x14ac:dyDescent="0.25">
      <c r="A887">
        <v>8</v>
      </c>
      <c r="B887">
        <v>1045</v>
      </c>
      <c r="C887" t="s">
        <v>1471</v>
      </c>
      <c r="D887">
        <v>1</v>
      </c>
      <c r="E887">
        <v>2023</v>
      </c>
      <c r="F887" t="s">
        <v>245</v>
      </c>
    </row>
    <row r="888" spans="1:6" x14ac:dyDescent="0.25">
      <c r="A888">
        <v>8</v>
      </c>
      <c r="B888">
        <v>1046</v>
      </c>
      <c r="C888" t="s">
        <v>1472</v>
      </c>
      <c r="D888">
        <v>1</v>
      </c>
      <c r="E888">
        <v>2023</v>
      </c>
      <c r="F888" t="s">
        <v>245</v>
      </c>
    </row>
    <row r="889" spans="1:6" x14ac:dyDescent="0.25">
      <c r="A889">
        <v>8</v>
      </c>
      <c r="B889">
        <v>1047</v>
      </c>
      <c r="C889" t="s">
        <v>1473</v>
      </c>
      <c r="D889">
        <v>1</v>
      </c>
      <c r="E889">
        <v>2023</v>
      </c>
      <c r="F889" t="s">
        <v>245</v>
      </c>
    </row>
    <row r="890" spans="1:6" x14ac:dyDescent="0.25">
      <c r="A890">
        <v>8</v>
      </c>
      <c r="B890">
        <v>1048</v>
      </c>
      <c r="C890" t="s">
        <v>1474</v>
      </c>
      <c r="D890">
        <v>1</v>
      </c>
      <c r="E890">
        <v>2023</v>
      </c>
      <c r="F890" t="s">
        <v>245</v>
      </c>
    </row>
    <row r="891" spans="1:6" x14ac:dyDescent="0.25">
      <c r="A891">
        <v>8</v>
      </c>
      <c r="B891">
        <v>1049</v>
      </c>
      <c r="C891" t="s">
        <v>1475</v>
      </c>
      <c r="D891">
        <v>1</v>
      </c>
      <c r="E891">
        <v>2023</v>
      </c>
      <c r="F891" t="s">
        <v>245</v>
      </c>
    </row>
    <row r="892" spans="1:6" x14ac:dyDescent="0.25">
      <c r="A892">
        <v>8</v>
      </c>
      <c r="B892">
        <v>1050</v>
      </c>
      <c r="C892" t="s">
        <v>1476</v>
      </c>
      <c r="D892">
        <v>1</v>
      </c>
      <c r="E892">
        <v>2023</v>
      </c>
      <c r="F892" t="s">
        <v>245</v>
      </c>
    </row>
    <row r="893" spans="1:6" x14ac:dyDescent="0.25">
      <c r="A893">
        <v>8</v>
      </c>
      <c r="B893">
        <v>1051</v>
      </c>
      <c r="C893" t="s">
        <v>1477</v>
      </c>
      <c r="D893">
        <v>1</v>
      </c>
      <c r="E893">
        <v>2023</v>
      </c>
      <c r="F893" t="s">
        <v>245</v>
      </c>
    </row>
    <row r="894" spans="1:6" x14ac:dyDescent="0.25">
      <c r="A894">
        <v>8</v>
      </c>
      <c r="B894">
        <v>1052</v>
      </c>
      <c r="C894" t="s">
        <v>1478</v>
      </c>
      <c r="D894">
        <v>0</v>
      </c>
      <c r="E894">
        <v>2023</v>
      </c>
      <c r="F894" t="s">
        <v>245</v>
      </c>
    </row>
    <row r="895" spans="1:6" x14ac:dyDescent="0.25">
      <c r="A895">
        <v>8</v>
      </c>
      <c r="B895">
        <v>1053</v>
      </c>
      <c r="C895" t="s">
        <v>1479</v>
      </c>
      <c r="D895">
        <v>1</v>
      </c>
      <c r="E895">
        <v>2023</v>
      </c>
      <c r="F895" t="s">
        <v>245</v>
      </c>
    </row>
    <row r="896" spans="1:6" x14ac:dyDescent="0.25">
      <c r="A896">
        <v>8</v>
      </c>
      <c r="B896">
        <v>1054</v>
      </c>
      <c r="C896" t="s">
        <v>1480</v>
      </c>
      <c r="D896">
        <v>0</v>
      </c>
      <c r="E896">
        <v>2023</v>
      </c>
      <c r="F896" t="s">
        <v>245</v>
      </c>
    </row>
    <row r="897" spans="1:6" x14ac:dyDescent="0.25">
      <c r="A897">
        <v>9</v>
      </c>
      <c r="B897">
        <v>1001</v>
      </c>
      <c r="C897" t="s">
        <v>1481</v>
      </c>
      <c r="D897">
        <v>1.25</v>
      </c>
      <c r="E897">
        <v>2023</v>
      </c>
      <c r="F897" t="s">
        <v>245</v>
      </c>
    </row>
    <row r="898" spans="1:6" x14ac:dyDescent="0.25">
      <c r="A898">
        <v>9</v>
      </c>
      <c r="B898">
        <v>1002</v>
      </c>
      <c r="C898" t="s">
        <v>1482</v>
      </c>
      <c r="D898">
        <v>1.25</v>
      </c>
      <c r="E898">
        <v>2023</v>
      </c>
      <c r="F898" t="s">
        <v>245</v>
      </c>
    </row>
    <row r="899" spans="1:6" x14ac:dyDescent="0.25">
      <c r="A899">
        <v>9</v>
      </c>
      <c r="B899">
        <v>1003</v>
      </c>
      <c r="C899" t="s">
        <v>1483</v>
      </c>
      <c r="D899">
        <v>1</v>
      </c>
      <c r="E899">
        <v>2023</v>
      </c>
      <c r="F899" t="s">
        <v>245</v>
      </c>
    </row>
    <row r="900" spans="1:6" x14ac:dyDescent="0.25">
      <c r="A900">
        <v>9</v>
      </c>
      <c r="B900">
        <v>1004</v>
      </c>
      <c r="C900" t="s">
        <v>1484</v>
      </c>
      <c r="D900">
        <v>1.25</v>
      </c>
      <c r="E900">
        <v>2023</v>
      </c>
      <c r="F900" t="s">
        <v>245</v>
      </c>
    </row>
    <row r="901" spans="1:6" x14ac:dyDescent="0.25">
      <c r="A901">
        <v>9</v>
      </c>
      <c r="B901">
        <v>1005</v>
      </c>
      <c r="C901" t="s">
        <v>1485</v>
      </c>
      <c r="D901">
        <v>1</v>
      </c>
      <c r="E901">
        <v>2023</v>
      </c>
      <c r="F901" t="s">
        <v>245</v>
      </c>
    </row>
    <row r="902" spans="1:6" x14ac:dyDescent="0.25">
      <c r="A902">
        <v>9</v>
      </c>
      <c r="B902">
        <v>1006</v>
      </c>
      <c r="C902" t="s">
        <v>1486</v>
      </c>
      <c r="D902">
        <v>0.2</v>
      </c>
      <c r="E902">
        <v>2023</v>
      </c>
      <c r="F902" t="s">
        <v>245</v>
      </c>
    </row>
    <row r="903" spans="1:6" x14ac:dyDescent="0.25">
      <c r="A903">
        <v>9</v>
      </c>
      <c r="B903">
        <v>1007</v>
      </c>
      <c r="C903" t="s">
        <v>1487</v>
      </c>
      <c r="D903">
        <v>0.13</v>
      </c>
      <c r="E903">
        <v>2023</v>
      </c>
      <c r="F903" t="s">
        <v>245</v>
      </c>
    </row>
    <row r="904" spans="1:6" x14ac:dyDescent="0.25">
      <c r="A904">
        <v>9</v>
      </c>
      <c r="B904">
        <v>1008</v>
      </c>
      <c r="C904" t="s">
        <v>1488</v>
      </c>
      <c r="D904">
        <v>1</v>
      </c>
      <c r="E904">
        <v>2023</v>
      </c>
      <c r="F904" t="s">
        <v>245</v>
      </c>
    </row>
    <row r="905" spans="1:6" x14ac:dyDescent="0.25">
      <c r="A905">
        <v>9</v>
      </c>
      <c r="B905">
        <v>1009</v>
      </c>
      <c r="C905" t="s">
        <v>1489</v>
      </c>
      <c r="D905">
        <v>1.25</v>
      </c>
      <c r="E905">
        <v>2023</v>
      </c>
      <c r="F905" t="s">
        <v>245</v>
      </c>
    </row>
    <row r="906" spans="1:6" x14ac:dyDescent="0.25">
      <c r="A906">
        <v>9</v>
      </c>
      <c r="B906">
        <v>1010</v>
      </c>
      <c r="C906" t="s">
        <v>1490</v>
      </c>
      <c r="D906">
        <v>1.05</v>
      </c>
      <c r="E906">
        <v>2023</v>
      </c>
      <c r="F906" t="s">
        <v>245</v>
      </c>
    </row>
    <row r="907" spans="1:6" x14ac:dyDescent="0.25">
      <c r="A907">
        <v>9</v>
      </c>
      <c r="B907">
        <v>1011</v>
      </c>
      <c r="C907" t="s">
        <v>1491</v>
      </c>
      <c r="D907">
        <v>0</v>
      </c>
      <c r="E907">
        <v>2023</v>
      </c>
      <c r="F907" t="s">
        <v>245</v>
      </c>
    </row>
    <row r="908" spans="1:6" x14ac:dyDescent="0.25">
      <c r="A908">
        <v>9</v>
      </c>
      <c r="B908">
        <v>1058</v>
      </c>
      <c r="C908" t="s">
        <v>1492</v>
      </c>
      <c r="D908">
        <v>0</v>
      </c>
      <c r="E908">
        <v>2023</v>
      </c>
      <c r="F908" t="s">
        <v>245</v>
      </c>
    </row>
    <row r="909" spans="1:6" x14ac:dyDescent="0.25">
      <c r="A909">
        <v>9</v>
      </c>
      <c r="B909">
        <v>1012</v>
      </c>
      <c r="C909" t="s">
        <v>1493</v>
      </c>
      <c r="D909">
        <v>0</v>
      </c>
      <c r="E909">
        <v>2023</v>
      </c>
      <c r="F909" t="s">
        <v>245</v>
      </c>
    </row>
    <row r="910" spans="1:6" x14ac:dyDescent="0.25">
      <c r="A910">
        <v>9</v>
      </c>
      <c r="B910">
        <v>1013</v>
      </c>
      <c r="C910" t="s">
        <v>1494</v>
      </c>
      <c r="D910">
        <v>0</v>
      </c>
      <c r="E910">
        <v>2023</v>
      </c>
      <c r="F910" t="s">
        <v>245</v>
      </c>
    </row>
    <row r="911" spans="1:6" x14ac:dyDescent="0.25">
      <c r="A911">
        <v>9</v>
      </c>
      <c r="B911">
        <v>1014</v>
      </c>
      <c r="C911" t="s">
        <v>1495</v>
      </c>
      <c r="D911">
        <v>0</v>
      </c>
      <c r="E911">
        <v>2023</v>
      </c>
      <c r="F911" t="s">
        <v>245</v>
      </c>
    </row>
    <row r="912" spans="1:6" x14ac:dyDescent="0.25">
      <c r="A912">
        <v>9</v>
      </c>
      <c r="B912">
        <v>1015</v>
      </c>
      <c r="C912" t="s">
        <v>1496</v>
      </c>
      <c r="D912">
        <v>1.1499999999999999</v>
      </c>
      <c r="E912">
        <v>2023</v>
      </c>
      <c r="F912" t="s">
        <v>245</v>
      </c>
    </row>
    <row r="913" spans="1:6" x14ac:dyDescent="0.25">
      <c r="A913">
        <v>9</v>
      </c>
      <c r="B913">
        <v>1016</v>
      </c>
      <c r="C913" t="s">
        <v>1497</v>
      </c>
      <c r="D913">
        <v>1.1499999999999999</v>
      </c>
      <c r="E913">
        <v>2023</v>
      </c>
      <c r="F913" t="s">
        <v>245</v>
      </c>
    </row>
    <row r="914" spans="1:6" x14ac:dyDescent="0.25">
      <c r="A914">
        <v>9</v>
      </c>
      <c r="B914">
        <v>1061</v>
      </c>
      <c r="C914" t="s">
        <v>1498</v>
      </c>
      <c r="D914">
        <v>1.1499999999999999</v>
      </c>
      <c r="E914">
        <v>2023</v>
      </c>
      <c r="F914" t="s">
        <v>245</v>
      </c>
    </row>
    <row r="915" spans="1:6" x14ac:dyDescent="0.25">
      <c r="A915">
        <v>9</v>
      </c>
      <c r="B915">
        <v>1017</v>
      </c>
      <c r="C915" t="s">
        <v>1499</v>
      </c>
      <c r="D915">
        <v>1.1499999999999999</v>
      </c>
      <c r="E915">
        <v>2023</v>
      </c>
      <c r="F915" t="s">
        <v>245</v>
      </c>
    </row>
    <row r="916" spans="1:6" x14ac:dyDescent="0.25">
      <c r="A916">
        <v>9</v>
      </c>
      <c r="B916">
        <v>1018</v>
      </c>
      <c r="C916" t="s">
        <v>1500</v>
      </c>
      <c r="D916">
        <v>1.1499999999999999</v>
      </c>
      <c r="E916">
        <v>2023</v>
      </c>
      <c r="F916" t="s">
        <v>245</v>
      </c>
    </row>
    <row r="917" spans="1:6" x14ac:dyDescent="0.25">
      <c r="A917">
        <v>9</v>
      </c>
      <c r="B917">
        <v>1019</v>
      </c>
      <c r="C917" t="s">
        <v>1501</v>
      </c>
      <c r="D917">
        <v>1.25</v>
      </c>
      <c r="E917">
        <v>2023</v>
      </c>
      <c r="F917" t="s">
        <v>245</v>
      </c>
    </row>
    <row r="918" spans="1:6" x14ac:dyDescent="0.25">
      <c r="A918">
        <v>9</v>
      </c>
      <c r="B918">
        <v>1059</v>
      </c>
      <c r="C918" t="s">
        <v>1502</v>
      </c>
      <c r="D918">
        <v>1.25</v>
      </c>
      <c r="E918">
        <v>2023</v>
      </c>
      <c r="F918" t="s">
        <v>245</v>
      </c>
    </row>
    <row r="919" spans="1:6" x14ac:dyDescent="0.25">
      <c r="A919">
        <v>9</v>
      </c>
      <c r="B919">
        <v>1020</v>
      </c>
      <c r="C919" t="s">
        <v>1503</v>
      </c>
      <c r="D919">
        <v>1.05</v>
      </c>
      <c r="E919">
        <v>2023</v>
      </c>
      <c r="F919" t="s">
        <v>245</v>
      </c>
    </row>
    <row r="920" spans="1:6" x14ac:dyDescent="0.25">
      <c r="A920">
        <v>9</v>
      </c>
      <c r="B920">
        <v>1021</v>
      </c>
      <c r="C920" t="s">
        <v>1504</v>
      </c>
      <c r="D920">
        <v>1.1499999999999999</v>
      </c>
      <c r="E920">
        <v>2023</v>
      </c>
      <c r="F920" t="s">
        <v>245</v>
      </c>
    </row>
    <row r="921" spans="1:6" x14ac:dyDescent="0.25">
      <c r="A921">
        <v>9</v>
      </c>
      <c r="B921">
        <v>1022</v>
      </c>
      <c r="C921" t="s">
        <v>1505</v>
      </c>
      <c r="D921">
        <v>1.1499999999999999</v>
      </c>
      <c r="E921">
        <v>2023</v>
      </c>
      <c r="F921" t="s">
        <v>245</v>
      </c>
    </row>
    <row r="922" spans="1:6" x14ac:dyDescent="0.25">
      <c r="A922">
        <v>9</v>
      </c>
      <c r="B922">
        <v>1023</v>
      </c>
      <c r="C922" t="s">
        <v>1506</v>
      </c>
      <c r="D922">
        <v>1.1499999999999999</v>
      </c>
      <c r="E922">
        <v>2023</v>
      </c>
      <c r="F922" t="s">
        <v>245</v>
      </c>
    </row>
    <row r="923" spans="1:6" x14ac:dyDescent="0.25">
      <c r="A923">
        <v>9</v>
      </c>
      <c r="B923">
        <v>1024</v>
      </c>
      <c r="C923" t="s">
        <v>1507</v>
      </c>
      <c r="D923">
        <v>1</v>
      </c>
      <c r="E923">
        <v>2023</v>
      </c>
      <c r="F923" t="s">
        <v>245</v>
      </c>
    </row>
    <row r="924" spans="1:6" x14ac:dyDescent="0.25">
      <c r="A924">
        <v>9</v>
      </c>
      <c r="B924">
        <v>1025</v>
      </c>
      <c r="C924" t="s">
        <v>1508</v>
      </c>
      <c r="D924">
        <v>1</v>
      </c>
      <c r="E924">
        <v>2023</v>
      </c>
      <c r="F924" t="s">
        <v>245</v>
      </c>
    </row>
    <row r="925" spans="1:6" x14ac:dyDescent="0.25">
      <c r="A925">
        <v>9</v>
      </c>
      <c r="B925">
        <v>1026</v>
      </c>
      <c r="C925" t="s">
        <v>1509</v>
      </c>
      <c r="D925">
        <v>0</v>
      </c>
      <c r="E925">
        <v>2023</v>
      </c>
      <c r="F925" t="s">
        <v>245</v>
      </c>
    </row>
    <row r="926" spans="1:6" x14ac:dyDescent="0.25">
      <c r="A926">
        <v>9</v>
      </c>
      <c r="B926">
        <v>1027</v>
      </c>
      <c r="C926" t="s">
        <v>1510</v>
      </c>
      <c r="D926">
        <v>0</v>
      </c>
      <c r="E926">
        <v>2023</v>
      </c>
      <c r="F926" t="s">
        <v>245</v>
      </c>
    </row>
    <row r="927" spans="1:6" x14ac:dyDescent="0.25">
      <c r="A927">
        <v>9</v>
      </c>
      <c r="B927">
        <v>1028</v>
      </c>
      <c r="C927" t="s">
        <v>1511</v>
      </c>
      <c r="D927">
        <v>1.25</v>
      </c>
      <c r="E927">
        <v>2023</v>
      </c>
      <c r="F927" t="s">
        <v>245</v>
      </c>
    </row>
    <row r="928" spans="1:6" x14ac:dyDescent="0.25">
      <c r="A928">
        <v>9</v>
      </c>
      <c r="B928">
        <v>1029</v>
      </c>
      <c r="C928" t="s">
        <v>1512</v>
      </c>
      <c r="D928">
        <v>1</v>
      </c>
      <c r="E928">
        <v>2023</v>
      </c>
      <c r="F928" t="s">
        <v>245</v>
      </c>
    </row>
    <row r="929" spans="1:6" x14ac:dyDescent="0.25">
      <c r="A929">
        <v>9</v>
      </c>
      <c r="B929">
        <v>1030</v>
      </c>
      <c r="C929" t="s">
        <v>1513</v>
      </c>
      <c r="D929">
        <v>1.25</v>
      </c>
      <c r="E929">
        <v>2023</v>
      </c>
      <c r="F929" t="s">
        <v>245</v>
      </c>
    </row>
    <row r="930" spans="1:6" x14ac:dyDescent="0.25">
      <c r="A930">
        <v>9</v>
      </c>
      <c r="B930">
        <v>1060</v>
      </c>
      <c r="C930" t="s">
        <v>1514</v>
      </c>
      <c r="D930">
        <v>1.25</v>
      </c>
      <c r="E930">
        <v>2023</v>
      </c>
      <c r="F930" t="s">
        <v>245</v>
      </c>
    </row>
    <row r="931" spans="1:6" x14ac:dyDescent="0.25">
      <c r="A931">
        <v>9</v>
      </c>
      <c r="B931">
        <v>1031</v>
      </c>
      <c r="C931" t="s">
        <v>1515</v>
      </c>
      <c r="D931">
        <v>0</v>
      </c>
      <c r="E931">
        <v>2023</v>
      </c>
      <c r="F931" t="s">
        <v>245</v>
      </c>
    </row>
    <row r="932" spans="1:6" x14ac:dyDescent="0.25">
      <c r="A932">
        <v>9</v>
      </c>
      <c r="B932">
        <v>1032</v>
      </c>
      <c r="C932" t="s">
        <v>1516</v>
      </c>
      <c r="D932">
        <v>1</v>
      </c>
      <c r="E932">
        <v>2023</v>
      </c>
      <c r="F932" t="s">
        <v>245</v>
      </c>
    </row>
    <row r="933" spans="1:6" x14ac:dyDescent="0.25">
      <c r="A933">
        <v>9</v>
      </c>
      <c r="B933">
        <v>1033</v>
      </c>
      <c r="C933" t="s">
        <v>1517</v>
      </c>
      <c r="D933">
        <v>0</v>
      </c>
      <c r="E933">
        <v>2023</v>
      </c>
      <c r="F933" t="s">
        <v>245</v>
      </c>
    </row>
    <row r="934" spans="1:6" x14ac:dyDescent="0.25">
      <c r="A934">
        <v>9</v>
      </c>
      <c r="B934">
        <v>1062</v>
      </c>
      <c r="C934" t="s">
        <v>1518</v>
      </c>
      <c r="D934">
        <v>0</v>
      </c>
      <c r="E934">
        <v>2023</v>
      </c>
      <c r="F934" t="s">
        <v>245</v>
      </c>
    </row>
    <row r="935" spans="1:6" x14ac:dyDescent="0.25">
      <c r="A935">
        <v>9</v>
      </c>
      <c r="B935">
        <v>1037</v>
      </c>
      <c r="C935" t="s">
        <v>1519</v>
      </c>
      <c r="D935">
        <v>1</v>
      </c>
      <c r="E935">
        <v>2023</v>
      </c>
      <c r="F935" t="s">
        <v>245</v>
      </c>
    </row>
    <row r="936" spans="1:6" x14ac:dyDescent="0.25">
      <c r="A936">
        <v>9</v>
      </c>
      <c r="B936">
        <v>1038</v>
      </c>
      <c r="C936" t="s">
        <v>1520</v>
      </c>
      <c r="D936">
        <v>1</v>
      </c>
      <c r="E936">
        <v>2023</v>
      </c>
      <c r="F936" t="s">
        <v>245</v>
      </c>
    </row>
    <row r="937" spans="1:6" x14ac:dyDescent="0.25">
      <c r="A937">
        <v>9</v>
      </c>
      <c r="B937">
        <v>1039</v>
      </c>
      <c r="C937" t="s">
        <v>1521</v>
      </c>
      <c r="D937">
        <v>1</v>
      </c>
      <c r="E937">
        <v>2023</v>
      </c>
      <c r="F937" t="s">
        <v>245</v>
      </c>
    </row>
    <row r="938" spans="1:6" x14ac:dyDescent="0.25">
      <c r="A938">
        <v>9</v>
      </c>
      <c r="B938">
        <v>1040</v>
      </c>
      <c r="C938" t="s">
        <v>1522</v>
      </c>
      <c r="D938">
        <v>0</v>
      </c>
      <c r="E938">
        <v>2023</v>
      </c>
      <c r="F938" t="s">
        <v>245</v>
      </c>
    </row>
    <row r="939" spans="1:6" x14ac:dyDescent="0.25">
      <c r="A939">
        <v>9</v>
      </c>
      <c r="B939">
        <v>1041</v>
      </c>
      <c r="C939" t="s">
        <v>1523</v>
      </c>
      <c r="D939">
        <v>1</v>
      </c>
      <c r="E939">
        <v>2023</v>
      </c>
      <c r="F939" t="s">
        <v>245</v>
      </c>
    </row>
    <row r="940" spans="1:6" x14ac:dyDescent="0.25">
      <c r="A940">
        <v>9</v>
      </c>
      <c r="B940">
        <v>1063</v>
      </c>
      <c r="C940" t="s">
        <v>1524</v>
      </c>
      <c r="D940">
        <v>1</v>
      </c>
      <c r="E940">
        <v>2023</v>
      </c>
      <c r="F940" t="s">
        <v>245</v>
      </c>
    </row>
    <row r="941" spans="1:6" x14ac:dyDescent="0.25">
      <c r="A941">
        <v>9</v>
      </c>
      <c r="B941">
        <v>1042</v>
      </c>
      <c r="C941" t="s">
        <v>1525</v>
      </c>
      <c r="D941">
        <v>1</v>
      </c>
      <c r="E941">
        <v>2023</v>
      </c>
      <c r="F941" t="s">
        <v>245</v>
      </c>
    </row>
    <row r="942" spans="1:6" x14ac:dyDescent="0.25">
      <c r="A942">
        <v>9</v>
      </c>
      <c r="B942">
        <v>1043</v>
      </c>
      <c r="C942" t="s">
        <v>1526</v>
      </c>
      <c r="D942">
        <v>1</v>
      </c>
      <c r="E942">
        <v>2023</v>
      </c>
      <c r="F942" t="s">
        <v>245</v>
      </c>
    </row>
    <row r="943" spans="1:6" x14ac:dyDescent="0.25">
      <c r="A943">
        <v>9</v>
      </c>
      <c r="B943">
        <v>1064</v>
      </c>
      <c r="C943" t="s">
        <v>1527</v>
      </c>
      <c r="D943">
        <v>1</v>
      </c>
      <c r="E943">
        <v>2023</v>
      </c>
      <c r="F943" t="s">
        <v>245</v>
      </c>
    </row>
    <row r="944" spans="1:6" x14ac:dyDescent="0.25">
      <c r="A944">
        <v>9</v>
      </c>
      <c r="B944">
        <v>1044</v>
      </c>
      <c r="C944" t="s">
        <v>1528</v>
      </c>
      <c r="D944">
        <v>1.1499999999999999</v>
      </c>
      <c r="E944">
        <v>2023</v>
      </c>
      <c r="F944" t="s">
        <v>245</v>
      </c>
    </row>
    <row r="945" spans="1:6" x14ac:dyDescent="0.25">
      <c r="A945">
        <v>9</v>
      </c>
      <c r="B945">
        <v>1045</v>
      </c>
      <c r="C945" t="s">
        <v>1529</v>
      </c>
      <c r="D945">
        <v>1.1499999999999999</v>
      </c>
      <c r="E945">
        <v>2023</v>
      </c>
      <c r="F945" t="s">
        <v>245</v>
      </c>
    </row>
    <row r="946" spans="1:6" x14ac:dyDescent="0.25">
      <c r="A946">
        <v>9</v>
      </c>
      <c r="B946">
        <v>1046</v>
      </c>
      <c r="C946" t="s">
        <v>1530</v>
      </c>
      <c r="D946">
        <v>1.05</v>
      </c>
      <c r="E946">
        <v>2023</v>
      </c>
      <c r="F946" t="s">
        <v>245</v>
      </c>
    </row>
    <row r="947" spans="1:6" x14ac:dyDescent="0.25">
      <c r="A947">
        <v>9</v>
      </c>
      <c r="B947">
        <v>1047</v>
      </c>
      <c r="C947" t="s">
        <v>1531</v>
      </c>
      <c r="D947">
        <v>0</v>
      </c>
      <c r="E947">
        <v>2023</v>
      </c>
      <c r="F947" t="s">
        <v>245</v>
      </c>
    </row>
    <row r="948" spans="1:6" x14ac:dyDescent="0.25">
      <c r="A948">
        <v>9</v>
      </c>
      <c r="B948">
        <v>1048</v>
      </c>
      <c r="C948" t="s">
        <v>1532</v>
      </c>
      <c r="D948">
        <v>0</v>
      </c>
      <c r="E948">
        <v>2023</v>
      </c>
      <c r="F948" t="s">
        <v>245</v>
      </c>
    </row>
    <row r="949" spans="1:6" x14ac:dyDescent="0.25">
      <c r="A949">
        <v>9</v>
      </c>
      <c r="B949">
        <v>1049</v>
      </c>
      <c r="C949" t="s">
        <v>1533</v>
      </c>
      <c r="D949">
        <v>1</v>
      </c>
      <c r="E949">
        <v>2023</v>
      </c>
      <c r="F949" t="s">
        <v>245</v>
      </c>
    </row>
    <row r="950" spans="1:6" x14ac:dyDescent="0.25">
      <c r="A950">
        <v>9</v>
      </c>
      <c r="B950">
        <v>1050</v>
      </c>
      <c r="C950" t="s">
        <v>1534</v>
      </c>
      <c r="D950">
        <v>1</v>
      </c>
      <c r="E950">
        <v>2023</v>
      </c>
      <c r="F950" t="s">
        <v>245</v>
      </c>
    </row>
    <row r="951" spans="1:6" x14ac:dyDescent="0.25">
      <c r="A951">
        <v>9</v>
      </c>
      <c r="B951">
        <v>1051</v>
      </c>
      <c r="C951" t="s">
        <v>1535</v>
      </c>
      <c r="D951">
        <v>1</v>
      </c>
      <c r="E951">
        <v>2023</v>
      </c>
      <c r="F951" t="s">
        <v>245</v>
      </c>
    </row>
    <row r="952" spans="1:6" x14ac:dyDescent="0.25">
      <c r="A952">
        <v>9</v>
      </c>
      <c r="B952">
        <v>1052</v>
      </c>
      <c r="C952" t="s">
        <v>1536</v>
      </c>
      <c r="D952">
        <v>0</v>
      </c>
      <c r="E952">
        <v>2023</v>
      </c>
      <c r="F952" t="s">
        <v>245</v>
      </c>
    </row>
    <row r="953" spans="1:6" x14ac:dyDescent="0.25">
      <c r="A953">
        <v>9</v>
      </c>
      <c r="B953">
        <v>1053</v>
      </c>
      <c r="C953" t="s">
        <v>1537</v>
      </c>
      <c r="D953">
        <v>1</v>
      </c>
      <c r="E953">
        <v>2023</v>
      </c>
      <c r="F953" t="s">
        <v>245</v>
      </c>
    </row>
    <row r="954" spans="1:6" x14ac:dyDescent="0.25">
      <c r="A954">
        <v>9</v>
      </c>
      <c r="B954">
        <v>1054</v>
      </c>
      <c r="C954" t="s">
        <v>1538</v>
      </c>
      <c r="D954">
        <v>1</v>
      </c>
      <c r="E954">
        <v>2023</v>
      </c>
      <c r="F954" t="s">
        <v>245</v>
      </c>
    </row>
    <row r="955" spans="1:6" x14ac:dyDescent="0.25">
      <c r="A955">
        <v>10</v>
      </c>
      <c r="B955">
        <v>1001</v>
      </c>
      <c r="C955" t="s">
        <v>1539</v>
      </c>
      <c r="D955">
        <v>1.25</v>
      </c>
      <c r="E955">
        <v>2023</v>
      </c>
      <c r="F955" t="s">
        <v>245</v>
      </c>
    </row>
    <row r="956" spans="1:6" x14ac:dyDescent="0.25">
      <c r="A956">
        <v>10</v>
      </c>
      <c r="B956">
        <v>1002</v>
      </c>
      <c r="C956" t="s">
        <v>1540</v>
      </c>
      <c r="D956">
        <v>1.25</v>
      </c>
      <c r="E956">
        <v>2023</v>
      </c>
      <c r="F956" t="s">
        <v>245</v>
      </c>
    </row>
    <row r="957" spans="1:6" x14ac:dyDescent="0.25">
      <c r="A957">
        <v>10</v>
      </c>
      <c r="B957">
        <v>1003</v>
      </c>
      <c r="C957" t="s">
        <v>1541</v>
      </c>
      <c r="D957">
        <v>1.1499999999999999</v>
      </c>
      <c r="E957">
        <v>2023</v>
      </c>
      <c r="F957" t="s">
        <v>245</v>
      </c>
    </row>
    <row r="958" spans="1:6" x14ac:dyDescent="0.25">
      <c r="A958">
        <v>10</v>
      </c>
      <c r="B958">
        <v>1004</v>
      </c>
      <c r="C958" t="s">
        <v>1542</v>
      </c>
      <c r="D958">
        <v>1.1499999999999999</v>
      </c>
      <c r="E958">
        <v>2023</v>
      </c>
      <c r="F958" t="s">
        <v>245</v>
      </c>
    </row>
    <row r="959" spans="1:6" x14ac:dyDescent="0.25">
      <c r="A959">
        <v>10</v>
      </c>
      <c r="B959">
        <v>1005</v>
      </c>
      <c r="C959" t="s">
        <v>1543</v>
      </c>
      <c r="D959">
        <v>0</v>
      </c>
      <c r="E959">
        <v>2023</v>
      </c>
      <c r="F959" t="s">
        <v>245</v>
      </c>
    </row>
    <row r="960" spans="1:6" x14ac:dyDescent="0.25">
      <c r="A960">
        <v>10</v>
      </c>
      <c r="B960">
        <v>1006</v>
      </c>
      <c r="C960" t="s">
        <v>1544</v>
      </c>
      <c r="D960">
        <v>0</v>
      </c>
      <c r="E960">
        <v>2023</v>
      </c>
      <c r="F960" t="s">
        <v>245</v>
      </c>
    </row>
    <row r="961" spans="1:6" x14ac:dyDescent="0.25">
      <c r="A961">
        <v>10</v>
      </c>
      <c r="B961">
        <v>1007</v>
      </c>
      <c r="C961" t="s">
        <v>1545</v>
      </c>
      <c r="D961">
        <v>0</v>
      </c>
      <c r="E961">
        <v>2023</v>
      </c>
      <c r="F961" t="s">
        <v>245</v>
      </c>
    </row>
    <row r="962" spans="1:6" x14ac:dyDescent="0.25">
      <c r="A962">
        <v>10</v>
      </c>
      <c r="B962">
        <v>1008</v>
      </c>
      <c r="C962" t="s">
        <v>1546</v>
      </c>
      <c r="D962">
        <v>1.25</v>
      </c>
      <c r="E962">
        <v>2023</v>
      </c>
      <c r="F962" t="s">
        <v>245</v>
      </c>
    </row>
    <row r="963" spans="1:6" x14ac:dyDescent="0.25">
      <c r="A963">
        <v>10</v>
      </c>
      <c r="B963">
        <v>1009</v>
      </c>
      <c r="C963" t="s">
        <v>1547</v>
      </c>
      <c r="D963">
        <v>1.25</v>
      </c>
      <c r="E963">
        <v>2023</v>
      </c>
      <c r="F963" t="s">
        <v>245</v>
      </c>
    </row>
    <row r="964" spans="1:6" x14ac:dyDescent="0.25">
      <c r="A964">
        <v>10</v>
      </c>
      <c r="B964">
        <v>1010</v>
      </c>
      <c r="C964" t="s">
        <v>1548</v>
      </c>
      <c r="D964">
        <v>1</v>
      </c>
      <c r="E964">
        <v>2023</v>
      </c>
      <c r="F964" t="s">
        <v>245</v>
      </c>
    </row>
    <row r="965" spans="1:6" x14ac:dyDescent="0.25">
      <c r="A965">
        <v>10</v>
      </c>
      <c r="B965">
        <v>1011</v>
      </c>
      <c r="C965" t="s">
        <v>1549</v>
      </c>
      <c r="D965">
        <v>1</v>
      </c>
      <c r="E965">
        <v>2023</v>
      </c>
      <c r="F965" t="s">
        <v>245</v>
      </c>
    </row>
    <row r="966" spans="1:6" x14ac:dyDescent="0.25">
      <c r="A966">
        <v>10</v>
      </c>
      <c r="B966">
        <v>1058</v>
      </c>
      <c r="C966" t="s">
        <v>1550</v>
      </c>
      <c r="D966">
        <v>0</v>
      </c>
      <c r="E966">
        <v>2023</v>
      </c>
      <c r="F966" t="s">
        <v>245</v>
      </c>
    </row>
    <row r="967" spans="1:6" x14ac:dyDescent="0.25">
      <c r="A967">
        <v>10</v>
      </c>
      <c r="B967">
        <v>1012</v>
      </c>
      <c r="C967" t="s">
        <v>1551</v>
      </c>
      <c r="D967">
        <v>0</v>
      </c>
      <c r="E967">
        <v>2023</v>
      </c>
      <c r="F967" t="s">
        <v>245</v>
      </c>
    </row>
    <row r="968" spans="1:6" x14ac:dyDescent="0.25">
      <c r="A968">
        <v>10</v>
      </c>
      <c r="B968">
        <v>1013</v>
      </c>
      <c r="C968" t="s">
        <v>1552</v>
      </c>
      <c r="D968">
        <v>0</v>
      </c>
      <c r="E968">
        <v>2023</v>
      </c>
      <c r="F968" t="s">
        <v>245</v>
      </c>
    </row>
    <row r="969" spans="1:6" x14ac:dyDescent="0.25">
      <c r="A969">
        <v>10</v>
      </c>
      <c r="B969">
        <v>1014</v>
      </c>
      <c r="C969" t="s">
        <v>1553</v>
      </c>
      <c r="D969">
        <v>0</v>
      </c>
      <c r="E969">
        <v>2023</v>
      </c>
      <c r="F969" t="s">
        <v>245</v>
      </c>
    </row>
    <row r="970" spans="1:6" x14ac:dyDescent="0.25">
      <c r="A970">
        <v>10</v>
      </c>
      <c r="B970">
        <v>1015</v>
      </c>
      <c r="C970" t="s">
        <v>1554</v>
      </c>
      <c r="D970">
        <v>1.25</v>
      </c>
      <c r="E970">
        <v>2023</v>
      </c>
      <c r="F970" t="s">
        <v>245</v>
      </c>
    </row>
    <row r="971" spans="1:6" x14ac:dyDescent="0.25">
      <c r="A971">
        <v>10</v>
      </c>
      <c r="B971">
        <v>1016</v>
      </c>
      <c r="C971" t="s">
        <v>1555</v>
      </c>
      <c r="D971">
        <v>1</v>
      </c>
      <c r="E971">
        <v>2023</v>
      </c>
      <c r="F971" t="s">
        <v>245</v>
      </c>
    </row>
    <row r="972" spans="1:6" x14ac:dyDescent="0.25">
      <c r="A972">
        <v>10</v>
      </c>
      <c r="B972">
        <v>1061</v>
      </c>
      <c r="C972" t="s">
        <v>1556</v>
      </c>
      <c r="D972">
        <v>1</v>
      </c>
      <c r="E972">
        <v>2023</v>
      </c>
      <c r="F972" t="s">
        <v>245</v>
      </c>
    </row>
    <row r="973" spans="1:6" x14ac:dyDescent="0.25">
      <c r="A973">
        <v>10</v>
      </c>
      <c r="B973">
        <v>1017</v>
      </c>
      <c r="C973" t="s">
        <v>1557</v>
      </c>
      <c r="D973">
        <v>1.1499999999999999</v>
      </c>
      <c r="E973">
        <v>2023</v>
      </c>
      <c r="F973" t="s">
        <v>245</v>
      </c>
    </row>
    <row r="974" spans="1:6" x14ac:dyDescent="0.25">
      <c r="A974">
        <v>10</v>
      </c>
      <c r="B974">
        <v>1018</v>
      </c>
      <c r="C974" t="s">
        <v>1558</v>
      </c>
      <c r="D974">
        <v>1</v>
      </c>
      <c r="E974">
        <v>2023</v>
      </c>
      <c r="F974" t="s">
        <v>245</v>
      </c>
    </row>
    <row r="975" spans="1:6" x14ac:dyDescent="0.25">
      <c r="A975">
        <v>10</v>
      </c>
      <c r="B975">
        <v>1019</v>
      </c>
      <c r="C975" t="s">
        <v>1559</v>
      </c>
      <c r="D975">
        <v>1</v>
      </c>
      <c r="E975">
        <v>2023</v>
      </c>
      <c r="F975" t="s">
        <v>245</v>
      </c>
    </row>
    <row r="976" spans="1:6" x14ac:dyDescent="0.25">
      <c r="A976">
        <v>10</v>
      </c>
      <c r="B976">
        <v>1059</v>
      </c>
      <c r="C976" t="s">
        <v>1560</v>
      </c>
      <c r="D976">
        <v>1</v>
      </c>
      <c r="E976">
        <v>2023</v>
      </c>
      <c r="F976" t="s">
        <v>245</v>
      </c>
    </row>
    <row r="977" spans="1:6" x14ac:dyDescent="0.25">
      <c r="A977">
        <v>10</v>
      </c>
      <c r="B977">
        <v>1020</v>
      </c>
      <c r="C977" t="s">
        <v>1561</v>
      </c>
      <c r="D977">
        <v>0</v>
      </c>
      <c r="E977">
        <v>2023</v>
      </c>
      <c r="F977" t="s">
        <v>245</v>
      </c>
    </row>
    <row r="978" spans="1:6" x14ac:dyDescent="0.25">
      <c r="A978">
        <v>10</v>
      </c>
      <c r="B978">
        <v>1021</v>
      </c>
      <c r="C978" t="s">
        <v>1562</v>
      </c>
      <c r="D978">
        <v>1.25</v>
      </c>
      <c r="E978">
        <v>2023</v>
      </c>
      <c r="F978" t="s">
        <v>245</v>
      </c>
    </row>
    <row r="979" spans="1:6" x14ac:dyDescent="0.25">
      <c r="A979">
        <v>10</v>
      </c>
      <c r="B979">
        <v>1022</v>
      </c>
      <c r="C979" t="s">
        <v>1563</v>
      </c>
      <c r="D979">
        <v>1.25</v>
      </c>
      <c r="E979">
        <v>2023</v>
      </c>
      <c r="F979" t="s">
        <v>245</v>
      </c>
    </row>
    <row r="980" spans="1:6" x14ac:dyDescent="0.25">
      <c r="A980">
        <v>10</v>
      </c>
      <c r="B980">
        <v>1023</v>
      </c>
      <c r="C980" t="s">
        <v>1564</v>
      </c>
      <c r="D980">
        <v>1.25</v>
      </c>
      <c r="E980">
        <v>2023</v>
      </c>
      <c r="F980" t="s">
        <v>245</v>
      </c>
    </row>
    <row r="981" spans="1:6" x14ac:dyDescent="0.25">
      <c r="A981">
        <v>10</v>
      </c>
      <c r="B981">
        <v>1024</v>
      </c>
      <c r="C981" t="s">
        <v>1565</v>
      </c>
      <c r="D981">
        <v>1</v>
      </c>
      <c r="E981">
        <v>2023</v>
      </c>
      <c r="F981" t="s">
        <v>245</v>
      </c>
    </row>
    <row r="982" spans="1:6" x14ac:dyDescent="0.25">
      <c r="A982">
        <v>10</v>
      </c>
      <c r="B982">
        <v>1025</v>
      </c>
      <c r="C982" t="s">
        <v>1566</v>
      </c>
      <c r="D982">
        <v>1</v>
      </c>
      <c r="E982">
        <v>2023</v>
      </c>
      <c r="F982" t="s">
        <v>245</v>
      </c>
    </row>
    <row r="983" spans="1:6" x14ac:dyDescent="0.25">
      <c r="A983">
        <v>10</v>
      </c>
      <c r="B983">
        <v>1026</v>
      </c>
      <c r="C983" t="s">
        <v>1567</v>
      </c>
      <c r="D983">
        <v>0</v>
      </c>
      <c r="E983">
        <v>2023</v>
      </c>
      <c r="F983" t="s">
        <v>245</v>
      </c>
    </row>
    <row r="984" spans="1:6" x14ac:dyDescent="0.25">
      <c r="A984">
        <v>10</v>
      </c>
      <c r="B984">
        <v>1027</v>
      </c>
      <c r="C984" t="s">
        <v>1568</v>
      </c>
      <c r="D984">
        <v>0</v>
      </c>
      <c r="E984">
        <v>2023</v>
      </c>
      <c r="F984" t="s">
        <v>245</v>
      </c>
    </row>
    <row r="985" spans="1:6" x14ac:dyDescent="0.25">
      <c r="A985">
        <v>10</v>
      </c>
      <c r="B985">
        <v>1028</v>
      </c>
      <c r="C985" t="s">
        <v>1569</v>
      </c>
      <c r="D985">
        <v>1</v>
      </c>
      <c r="E985">
        <v>2023</v>
      </c>
      <c r="F985" t="s">
        <v>245</v>
      </c>
    </row>
    <row r="986" spans="1:6" x14ac:dyDescent="0.25">
      <c r="A986">
        <v>10</v>
      </c>
      <c r="B986">
        <v>1029</v>
      </c>
      <c r="C986" t="s">
        <v>1570</v>
      </c>
      <c r="D986">
        <v>1</v>
      </c>
      <c r="E986">
        <v>2023</v>
      </c>
      <c r="F986" t="s">
        <v>245</v>
      </c>
    </row>
    <row r="987" spans="1:6" x14ac:dyDescent="0.25">
      <c r="A987">
        <v>10</v>
      </c>
      <c r="B987">
        <v>1030</v>
      </c>
      <c r="C987" t="s">
        <v>1571</v>
      </c>
      <c r="D987">
        <v>1.25</v>
      </c>
      <c r="E987">
        <v>2023</v>
      </c>
      <c r="F987" t="s">
        <v>245</v>
      </c>
    </row>
    <row r="988" spans="1:6" x14ac:dyDescent="0.25">
      <c r="A988">
        <v>10</v>
      </c>
      <c r="B988">
        <v>1060</v>
      </c>
      <c r="C988" t="s">
        <v>586</v>
      </c>
      <c r="D988">
        <v>1.25</v>
      </c>
      <c r="E988">
        <v>2023</v>
      </c>
      <c r="F988" t="s">
        <v>245</v>
      </c>
    </row>
    <row r="989" spans="1:6" x14ac:dyDescent="0.25">
      <c r="A989">
        <v>10</v>
      </c>
      <c r="B989">
        <v>1031</v>
      </c>
      <c r="C989" t="s">
        <v>587</v>
      </c>
      <c r="D989">
        <v>0</v>
      </c>
      <c r="E989">
        <v>2023</v>
      </c>
      <c r="F989" t="s">
        <v>245</v>
      </c>
    </row>
    <row r="990" spans="1:6" x14ac:dyDescent="0.25">
      <c r="A990">
        <v>10</v>
      </c>
      <c r="B990">
        <v>1032</v>
      </c>
      <c r="C990" t="s">
        <v>588</v>
      </c>
      <c r="D990">
        <v>1</v>
      </c>
      <c r="E990">
        <v>2023</v>
      </c>
      <c r="F990" t="s">
        <v>245</v>
      </c>
    </row>
    <row r="991" spans="1:6" x14ac:dyDescent="0.25">
      <c r="A991">
        <v>10</v>
      </c>
      <c r="B991">
        <v>1033</v>
      </c>
      <c r="C991" t="s">
        <v>589</v>
      </c>
      <c r="D991">
        <v>0</v>
      </c>
      <c r="E991">
        <v>2023</v>
      </c>
      <c r="F991" t="s">
        <v>245</v>
      </c>
    </row>
    <row r="992" spans="1:6" x14ac:dyDescent="0.25">
      <c r="A992">
        <v>10</v>
      </c>
      <c r="B992">
        <v>1062</v>
      </c>
      <c r="C992" t="s">
        <v>590</v>
      </c>
      <c r="D992">
        <v>0</v>
      </c>
      <c r="E992">
        <v>2023</v>
      </c>
      <c r="F992" t="s">
        <v>245</v>
      </c>
    </row>
    <row r="993" spans="1:6" x14ac:dyDescent="0.25">
      <c r="A993">
        <v>10</v>
      </c>
      <c r="B993">
        <v>1037</v>
      </c>
      <c r="C993" t="s">
        <v>591</v>
      </c>
      <c r="D993">
        <v>1</v>
      </c>
      <c r="E993">
        <v>2023</v>
      </c>
      <c r="F993" t="s">
        <v>245</v>
      </c>
    </row>
    <row r="994" spans="1:6" x14ac:dyDescent="0.25">
      <c r="A994">
        <v>10</v>
      </c>
      <c r="B994">
        <v>1038</v>
      </c>
      <c r="C994" t="s">
        <v>592</v>
      </c>
      <c r="D994">
        <v>1</v>
      </c>
      <c r="E994">
        <v>2023</v>
      </c>
      <c r="F994" t="s">
        <v>245</v>
      </c>
    </row>
    <row r="995" spans="1:6" x14ac:dyDescent="0.25">
      <c r="A995">
        <v>10</v>
      </c>
      <c r="B995">
        <v>1039</v>
      </c>
      <c r="C995" t="s">
        <v>593</v>
      </c>
      <c r="D995">
        <v>1</v>
      </c>
      <c r="E995">
        <v>2023</v>
      </c>
      <c r="F995" t="s">
        <v>245</v>
      </c>
    </row>
    <row r="996" spans="1:6" x14ac:dyDescent="0.25">
      <c r="A996">
        <v>10</v>
      </c>
      <c r="B996">
        <v>1040</v>
      </c>
      <c r="C996" t="s">
        <v>594</v>
      </c>
      <c r="D996">
        <v>1</v>
      </c>
      <c r="E996">
        <v>2023</v>
      </c>
      <c r="F996" t="s">
        <v>245</v>
      </c>
    </row>
    <row r="997" spans="1:6" x14ac:dyDescent="0.25">
      <c r="A997">
        <v>10</v>
      </c>
      <c r="B997">
        <v>1041</v>
      </c>
      <c r="C997" t="s">
        <v>595</v>
      </c>
      <c r="D997">
        <v>1</v>
      </c>
      <c r="E997">
        <v>2023</v>
      </c>
      <c r="F997" t="s">
        <v>245</v>
      </c>
    </row>
    <row r="998" spans="1:6" x14ac:dyDescent="0.25">
      <c r="A998">
        <v>10</v>
      </c>
      <c r="B998">
        <v>1063</v>
      </c>
      <c r="C998" t="s">
        <v>596</v>
      </c>
      <c r="D998">
        <v>0</v>
      </c>
      <c r="E998">
        <v>2023</v>
      </c>
      <c r="F998" t="s">
        <v>245</v>
      </c>
    </row>
    <row r="999" spans="1:6" x14ac:dyDescent="0.25">
      <c r="A999">
        <v>10</v>
      </c>
      <c r="B999">
        <v>1042</v>
      </c>
      <c r="C999" t="s">
        <v>597</v>
      </c>
      <c r="D999">
        <v>1</v>
      </c>
      <c r="E999">
        <v>2023</v>
      </c>
      <c r="F999" t="s">
        <v>245</v>
      </c>
    </row>
    <row r="1000" spans="1:6" x14ac:dyDescent="0.25">
      <c r="A1000">
        <v>10</v>
      </c>
      <c r="B1000">
        <v>1043</v>
      </c>
      <c r="C1000" t="s">
        <v>598</v>
      </c>
      <c r="D1000">
        <v>1</v>
      </c>
      <c r="E1000">
        <v>2023</v>
      </c>
      <c r="F1000" t="s">
        <v>245</v>
      </c>
    </row>
    <row r="1001" spans="1:6" x14ac:dyDescent="0.25">
      <c r="A1001">
        <v>10</v>
      </c>
      <c r="B1001">
        <v>1064</v>
      </c>
      <c r="C1001" t="s">
        <v>599</v>
      </c>
      <c r="D1001">
        <v>1</v>
      </c>
      <c r="E1001">
        <v>2023</v>
      </c>
      <c r="F1001" t="s">
        <v>245</v>
      </c>
    </row>
    <row r="1002" spans="1:6" x14ac:dyDescent="0.25">
      <c r="A1002">
        <v>10</v>
      </c>
      <c r="B1002">
        <v>1044</v>
      </c>
      <c r="C1002" t="s">
        <v>600</v>
      </c>
      <c r="D1002">
        <v>1.1499999999999999</v>
      </c>
      <c r="E1002">
        <v>2023</v>
      </c>
      <c r="F1002" t="s">
        <v>245</v>
      </c>
    </row>
    <row r="1003" spans="1:6" x14ac:dyDescent="0.25">
      <c r="A1003">
        <v>10</v>
      </c>
      <c r="B1003">
        <v>1045</v>
      </c>
      <c r="C1003" t="s">
        <v>601</v>
      </c>
      <c r="D1003">
        <v>1</v>
      </c>
      <c r="E1003">
        <v>2023</v>
      </c>
      <c r="F1003" t="s">
        <v>245</v>
      </c>
    </row>
    <row r="1004" spans="1:6" x14ac:dyDescent="0.25">
      <c r="A1004">
        <v>10</v>
      </c>
      <c r="B1004">
        <v>1046</v>
      </c>
      <c r="C1004" t="s">
        <v>602</v>
      </c>
      <c r="D1004">
        <v>1</v>
      </c>
      <c r="E1004">
        <v>2023</v>
      </c>
      <c r="F1004" t="s">
        <v>245</v>
      </c>
    </row>
    <row r="1005" spans="1:6" x14ac:dyDescent="0.25">
      <c r="A1005">
        <v>10</v>
      </c>
      <c r="B1005">
        <v>1047</v>
      </c>
      <c r="C1005" t="s">
        <v>603</v>
      </c>
      <c r="D1005">
        <v>0</v>
      </c>
      <c r="E1005">
        <v>2023</v>
      </c>
      <c r="F1005" t="s">
        <v>245</v>
      </c>
    </row>
    <row r="1006" spans="1:6" x14ac:dyDescent="0.25">
      <c r="A1006">
        <v>10</v>
      </c>
      <c r="B1006">
        <v>1048</v>
      </c>
      <c r="C1006" t="s">
        <v>604</v>
      </c>
      <c r="D1006">
        <v>1</v>
      </c>
      <c r="E1006">
        <v>2023</v>
      </c>
      <c r="F1006" t="s">
        <v>245</v>
      </c>
    </row>
    <row r="1007" spans="1:6" x14ac:dyDescent="0.25">
      <c r="A1007">
        <v>10</v>
      </c>
      <c r="B1007">
        <v>1049</v>
      </c>
      <c r="C1007" t="s">
        <v>605</v>
      </c>
      <c r="D1007">
        <v>1</v>
      </c>
      <c r="E1007">
        <v>2023</v>
      </c>
      <c r="F1007" t="s">
        <v>245</v>
      </c>
    </row>
    <row r="1008" spans="1:6" x14ac:dyDescent="0.25">
      <c r="A1008">
        <v>10</v>
      </c>
      <c r="B1008">
        <v>1050</v>
      </c>
      <c r="C1008" t="s">
        <v>606</v>
      </c>
      <c r="D1008">
        <v>0</v>
      </c>
      <c r="E1008">
        <v>2023</v>
      </c>
      <c r="F1008" t="s">
        <v>245</v>
      </c>
    </row>
    <row r="1009" spans="1:6" x14ac:dyDescent="0.25">
      <c r="A1009">
        <v>10</v>
      </c>
      <c r="B1009">
        <v>1051</v>
      </c>
      <c r="C1009" t="s">
        <v>607</v>
      </c>
      <c r="D1009">
        <v>1</v>
      </c>
      <c r="E1009">
        <v>2023</v>
      </c>
      <c r="F1009" t="s">
        <v>245</v>
      </c>
    </row>
    <row r="1010" spans="1:6" x14ac:dyDescent="0.25">
      <c r="A1010">
        <v>10</v>
      </c>
      <c r="B1010">
        <v>1052</v>
      </c>
      <c r="C1010" t="s">
        <v>608</v>
      </c>
      <c r="D1010">
        <v>0</v>
      </c>
      <c r="E1010">
        <v>2023</v>
      </c>
      <c r="F1010" t="s">
        <v>245</v>
      </c>
    </row>
    <row r="1011" spans="1:6" x14ac:dyDescent="0.25">
      <c r="A1011">
        <v>10</v>
      </c>
      <c r="B1011">
        <v>1053</v>
      </c>
      <c r="C1011" t="s">
        <v>609</v>
      </c>
      <c r="D1011">
        <v>1</v>
      </c>
      <c r="E1011">
        <v>2023</v>
      </c>
      <c r="F1011" t="s">
        <v>245</v>
      </c>
    </row>
    <row r="1012" spans="1:6" x14ac:dyDescent="0.25">
      <c r="A1012">
        <v>10</v>
      </c>
      <c r="B1012">
        <v>1054</v>
      </c>
      <c r="C1012" t="s">
        <v>610</v>
      </c>
      <c r="D1012">
        <v>0</v>
      </c>
      <c r="E1012">
        <v>2023</v>
      </c>
      <c r="F1012" t="s">
        <v>245</v>
      </c>
    </row>
    <row r="1013" spans="1:6" x14ac:dyDescent="0.25">
      <c r="A1013">
        <v>10</v>
      </c>
      <c r="B1013">
        <v>1001</v>
      </c>
      <c r="C1013" t="s">
        <v>1539</v>
      </c>
      <c r="D1013">
        <v>1.25</v>
      </c>
      <c r="E1013">
        <v>2023</v>
      </c>
      <c r="F1013" t="s">
        <v>245</v>
      </c>
    </row>
    <row r="1014" spans="1:6" x14ac:dyDescent="0.25">
      <c r="A1014">
        <v>10</v>
      </c>
      <c r="B1014">
        <v>1002</v>
      </c>
      <c r="C1014" t="s">
        <v>1540</v>
      </c>
      <c r="D1014">
        <v>1.25</v>
      </c>
      <c r="E1014">
        <v>2023</v>
      </c>
      <c r="F1014" t="s">
        <v>245</v>
      </c>
    </row>
    <row r="1015" spans="1:6" x14ac:dyDescent="0.25">
      <c r="A1015">
        <v>10</v>
      </c>
      <c r="B1015">
        <v>1003</v>
      </c>
      <c r="C1015" t="s">
        <v>1541</v>
      </c>
      <c r="D1015">
        <v>1.1499999999999999</v>
      </c>
      <c r="E1015">
        <v>2023</v>
      </c>
      <c r="F1015" t="s">
        <v>245</v>
      </c>
    </row>
    <row r="1016" spans="1:6" x14ac:dyDescent="0.25">
      <c r="A1016">
        <v>10</v>
      </c>
      <c r="B1016">
        <v>1004</v>
      </c>
      <c r="C1016" t="s">
        <v>1542</v>
      </c>
      <c r="D1016">
        <v>1.1499999999999999</v>
      </c>
      <c r="E1016">
        <v>2023</v>
      </c>
      <c r="F1016" t="s">
        <v>245</v>
      </c>
    </row>
    <row r="1017" spans="1:6" x14ac:dyDescent="0.25">
      <c r="A1017">
        <v>10</v>
      </c>
      <c r="B1017">
        <v>1005</v>
      </c>
      <c r="C1017" t="s">
        <v>1543</v>
      </c>
      <c r="D1017">
        <v>0</v>
      </c>
      <c r="E1017">
        <v>2023</v>
      </c>
      <c r="F1017" t="s">
        <v>245</v>
      </c>
    </row>
    <row r="1018" spans="1:6" x14ac:dyDescent="0.25">
      <c r="A1018">
        <v>10</v>
      </c>
      <c r="B1018">
        <v>1006</v>
      </c>
      <c r="C1018" t="s">
        <v>1544</v>
      </c>
      <c r="D1018">
        <v>0</v>
      </c>
      <c r="E1018">
        <v>2023</v>
      </c>
      <c r="F1018" t="s">
        <v>245</v>
      </c>
    </row>
    <row r="1019" spans="1:6" x14ac:dyDescent="0.25">
      <c r="A1019">
        <v>10</v>
      </c>
      <c r="B1019">
        <v>1007</v>
      </c>
      <c r="C1019" t="s">
        <v>1545</v>
      </c>
      <c r="D1019">
        <v>0</v>
      </c>
      <c r="E1019">
        <v>2023</v>
      </c>
      <c r="F1019" t="s">
        <v>245</v>
      </c>
    </row>
    <row r="1020" spans="1:6" x14ac:dyDescent="0.25">
      <c r="A1020">
        <v>10</v>
      </c>
      <c r="B1020">
        <v>1008</v>
      </c>
      <c r="C1020" t="s">
        <v>1546</v>
      </c>
      <c r="D1020">
        <v>1.25</v>
      </c>
      <c r="E1020">
        <v>2023</v>
      </c>
      <c r="F1020" t="s">
        <v>245</v>
      </c>
    </row>
    <row r="1021" spans="1:6" x14ac:dyDescent="0.25">
      <c r="A1021">
        <v>10</v>
      </c>
      <c r="B1021">
        <v>1009</v>
      </c>
      <c r="C1021" t="s">
        <v>1547</v>
      </c>
      <c r="D1021">
        <v>1.25</v>
      </c>
      <c r="E1021">
        <v>2023</v>
      </c>
      <c r="F1021" t="s">
        <v>245</v>
      </c>
    </row>
    <row r="1022" spans="1:6" x14ac:dyDescent="0.25">
      <c r="A1022">
        <v>10</v>
      </c>
      <c r="B1022">
        <v>1010</v>
      </c>
      <c r="C1022" t="s">
        <v>1548</v>
      </c>
      <c r="D1022">
        <v>1</v>
      </c>
      <c r="E1022">
        <v>2023</v>
      </c>
      <c r="F1022" t="s">
        <v>245</v>
      </c>
    </row>
    <row r="1023" spans="1:6" x14ac:dyDescent="0.25">
      <c r="A1023">
        <v>10</v>
      </c>
      <c r="B1023">
        <v>1011</v>
      </c>
      <c r="C1023" t="s">
        <v>1549</v>
      </c>
      <c r="D1023">
        <v>1</v>
      </c>
      <c r="E1023">
        <v>2023</v>
      </c>
      <c r="F1023" t="s">
        <v>245</v>
      </c>
    </row>
    <row r="1024" spans="1:6" x14ac:dyDescent="0.25">
      <c r="A1024">
        <v>10</v>
      </c>
      <c r="B1024">
        <v>1058</v>
      </c>
      <c r="C1024" t="s">
        <v>1550</v>
      </c>
      <c r="D1024">
        <v>0</v>
      </c>
      <c r="E1024">
        <v>2023</v>
      </c>
      <c r="F1024" t="s">
        <v>245</v>
      </c>
    </row>
    <row r="1025" spans="1:6" x14ac:dyDescent="0.25">
      <c r="A1025">
        <v>10</v>
      </c>
      <c r="B1025">
        <v>1012</v>
      </c>
      <c r="C1025" t="s">
        <v>1551</v>
      </c>
      <c r="D1025">
        <v>0</v>
      </c>
      <c r="E1025">
        <v>2023</v>
      </c>
      <c r="F1025" t="s">
        <v>245</v>
      </c>
    </row>
    <row r="1026" spans="1:6" x14ac:dyDescent="0.25">
      <c r="A1026">
        <v>10</v>
      </c>
      <c r="B1026">
        <v>1013</v>
      </c>
      <c r="C1026" t="s">
        <v>1552</v>
      </c>
      <c r="D1026">
        <v>0</v>
      </c>
      <c r="E1026">
        <v>2023</v>
      </c>
      <c r="F1026" t="s">
        <v>245</v>
      </c>
    </row>
    <row r="1027" spans="1:6" x14ac:dyDescent="0.25">
      <c r="A1027">
        <v>10</v>
      </c>
      <c r="B1027">
        <v>1014</v>
      </c>
      <c r="C1027" t="s">
        <v>1553</v>
      </c>
      <c r="D1027">
        <v>0</v>
      </c>
      <c r="E1027">
        <v>2023</v>
      </c>
      <c r="F1027" t="s">
        <v>245</v>
      </c>
    </row>
    <row r="1028" spans="1:6" x14ac:dyDescent="0.25">
      <c r="A1028">
        <v>10</v>
      </c>
      <c r="B1028">
        <v>1015</v>
      </c>
      <c r="C1028" t="s">
        <v>1554</v>
      </c>
      <c r="D1028">
        <v>1.25</v>
      </c>
      <c r="E1028">
        <v>2023</v>
      </c>
      <c r="F1028" t="s">
        <v>245</v>
      </c>
    </row>
    <row r="1029" spans="1:6" x14ac:dyDescent="0.25">
      <c r="A1029">
        <v>10</v>
      </c>
      <c r="B1029">
        <v>1016</v>
      </c>
      <c r="C1029" t="s">
        <v>1555</v>
      </c>
      <c r="D1029">
        <v>1</v>
      </c>
      <c r="E1029">
        <v>2023</v>
      </c>
      <c r="F1029" t="s">
        <v>245</v>
      </c>
    </row>
    <row r="1030" spans="1:6" x14ac:dyDescent="0.25">
      <c r="A1030">
        <v>10</v>
      </c>
      <c r="B1030">
        <v>1061</v>
      </c>
      <c r="C1030" t="s">
        <v>1556</v>
      </c>
      <c r="D1030">
        <v>1</v>
      </c>
      <c r="E1030">
        <v>2023</v>
      </c>
      <c r="F1030" t="s">
        <v>245</v>
      </c>
    </row>
    <row r="1031" spans="1:6" x14ac:dyDescent="0.25">
      <c r="A1031">
        <v>10</v>
      </c>
      <c r="B1031">
        <v>1017</v>
      </c>
      <c r="C1031" t="s">
        <v>1557</v>
      </c>
      <c r="D1031">
        <v>1.1499999999999999</v>
      </c>
      <c r="E1031">
        <v>2023</v>
      </c>
      <c r="F1031" t="s">
        <v>245</v>
      </c>
    </row>
    <row r="1032" spans="1:6" x14ac:dyDescent="0.25">
      <c r="A1032">
        <v>10</v>
      </c>
      <c r="B1032">
        <v>1018</v>
      </c>
      <c r="C1032" t="s">
        <v>1558</v>
      </c>
      <c r="D1032">
        <v>1</v>
      </c>
      <c r="E1032">
        <v>2023</v>
      </c>
      <c r="F1032" t="s">
        <v>245</v>
      </c>
    </row>
    <row r="1033" spans="1:6" x14ac:dyDescent="0.25">
      <c r="A1033">
        <v>10</v>
      </c>
      <c r="B1033">
        <v>1019</v>
      </c>
      <c r="C1033" t="s">
        <v>1559</v>
      </c>
      <c r="D1033">
        <v>1</v>
      </c>
      <c r="E1033">
        <v>2023</v>
      </c>
      <c r="F1033" t="s">
        <v>245</v>
      </c>
    </row>
    <row r="1034" spans="1:6" x14ac:dyDescent="0.25">
      <c r="A1034">
        <v>10</v>
      </c>
      <c r="B1034">
        <v>1059</v>
      </c>
      <c r="C1034" t="s">
        <v>1560</v>
      </c>
      <c r="D1034">
        <v>1</v>
      </c>
      <c r="E1034">
        <v>2023</v>
      </c>
      <c r="F1034" t="s">
        <v>245</v>
      </c>
    </row>
    <row r="1035" spans="1:6" x14ac:dyDescent="0.25">
      <c r="A1035">
        <v>10</v>
      </c>
      <c r="B1035">
        <v>1020</v>
      </c>
      <c r="C1035" t="s">
        <v>1561</v>
      </c>
      <c r="D1035">
        <v>0</v>
      </c>
      <c r="E1035">
        <v>2023</v>
      </c>
      <c r="F1035" t="s">
        <v>245</v>
      </c>
    </row>
    <row r="1036" spans="1:6" x14ac:dyDescent="0.25">
      <c r="A1036">
        <v>10</v>
      </c>
      <c r="B1036">
        <v>1021</v>
      </c>
      <c r="C1036" t="s">
        <v>1562</v>
      </c>
      <c r="D1036">
        <v>1.25</v>
      </c>
      <c r="E1036">
        <v>2023</v>
      </c>
      <c r="F1036" t="s">
        <v>245</v>
      </c>
    </row>
    <row r="1037" spans="1:6" x14ac:dyDescent="0.25">
      <c r="A1037">
        <v>10</v>
      </c>
      <c r="B1037">
        <v>1022</v>
      </c>
      <c r="C1037" t="s">
        <v>1563</v>
      </c>
      <c r="D1037">
        <v>1.25</v>
      </c>
      <c r="E1037">
        <v>2023</v>
      </c>
      <c r="F1037" t="s">
        <v>245</v>
      </c>
    </row>
    <row r="1038" spans="1:6" x14ac:dyDescent="0.25">
      <c r="A1038">
        <v>10</v>
      </c>
      <c r="B1038">
        <v>1023</v>
      </c>
      <c r="C1038" t="s">
        <v>1564</v>
      </c>
      <c r="D1038">
        <v>1.25</v>
      </c>
      <c r="E1038">
        <v>2023</v>
      </c>
      <c r="F1038" t="s">
        <v>245</v>
      </c>
    </row>
    <row r="1039" spans="1:6" x14ac:dyDescent="0.25">
      <c r="A1039">
        <v>10</v>
      </c>
      <c r="B1039">
        <v>1024</v>
      </c>
      <c r="C1039" t="s">
        <v>1565</v>
      </c>
      <c r="D1039">
        <v>1</v>
      </c>
      <c r="E1039">
        <v>2023</v>
      </c>
      <c r="F1039" t="s">
        <v>245</v>
      </c>
    </row>
    <row r="1040" spans="1:6" x14ac:dyDescent="0.25">
      <c r="A1040">
        <v>10</v>
      </c>
      <c r="B1040">
        <v>1025</v>
      </c>
      <c r="C1040" t="s">
        <v>1566</v>
      </c>
      <c r="D1040">
        <v>1</v>
      </c>
      <c r="E1040">
        <v>2023</v>
      </c>
      <c r="F1040" t="s">
        <v>245</v>
      </c>
    </row>
    <row r="1041" spans="1:6" x14ac:dyDescent="0.25">
      <c r="A1041">
        <v>10</v>
      </c>
      <c r="B1041">
        <v>1026</v>
      </c>
      <c r="C1041" t="s">
        <v>1567</v>
      </c>
      <c r="D1041">
        <v>0</v>
      </c>
      <c r="E1041">
        <v>2023</v>
      </c>
      <c r="F1041" t="s">
        <v>245</v>
      </c>
    </row>
    <row r="1042" spans="1:6" x14ac:dyDescent="0.25">
      <c r="A1042">
        <v>10</v>
      </c>
      <c r="B1042">
        <v>1027</v>
      </c>
      <c r="C1042" t="s">
        <v>1568</v>
      </c>
      <c r="D1042">
        <v>0</v>
      </c>
      <c r="E1042">
        <v>2023</v>
      </c>
      <c r="F1042" t="s">
        <v>245</v>
      </c>
    </row>
    <row r="1043" spans="1:6" x14ac:dyDescent="0.25">
      <c r="A1043">
        <v>10</v>
      </c>
      <c r="B1043">
        <v>1028</v>
      </c>
      <c r="C1043" t="s">
        <v>1569</v>
      </c>
      <c r="D1043">
        <v>1</v>
      </c>
      <c r="E1043">
        <v>2023</v>
      </c>
      <c r="F1043" t="s">
        <v>245</v>
      </c>
    </row>
    <row r="1044" spans="1:6" x14ac:dyDescent="0.25">
      <c r="A1044">
        <v>10</v>
      </c>
      <c r="B1044">
        <v>1029</v>
      </c>
      <c r="C1044" t="s">
        <v>1570</v>
      </c>
      <c r="D1044">
        <v>1</v>
      </c>
      <c r="E1044">
        <v>2023</v>
      </c>
      <c r="F1044" t="s">
        <v>245</v>
      </c>
    </row>
    <row r="1045" spans="1:6" x14ac:dyDescent="0.25">
      <c r="A1045">
        <v>10</v>
      </c>
      <c r="B1045">
        <v>1030</v>
      </c>
      <c r="C1045" t="s">
        <v>1571</v>
      </c>
      <c r="D1045">
        <v>1.25</v>
      </c>
      <c r="E1045">
        <v>2023</v>
      </c>
      <c r="F1045" t="s">
        <v>245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RM</Language>
    <Unterseite_x0020_2 xmlns="8f82be50-dd98-4658-be88-42424f8ab8ef">Landschaftsqualität</Unterseite_x0020_2>
    <Unterseite_x0020_1_x0020_Code xmlns="8f82be50-dd98-4658-be88-42424f8ab8ef">LQ</Unterseite_x0020_1_x0020_Code>
    <Unterseite_x0020_1 xmlns="8f82be50-dd98-4658-be88-42424f8ab8ef">Direktzahlungen</Unterseite_x0020_1>
    <Nummer_x0020_Formular xmlns="8f82be50-dd98-4658-be88-42424f8ab8ef">06</Nummer_x0020_Formular>
    <Unterseite_x0020_1_x0020_Code0 xmlns="8f82be50-dd98-4658-be88-42424f8ab8ef">DZ</Unterseite_x0020_1_x0020_Code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B42CE38558C64DAF21DF95095DA9BF" ma:contentTypeVersion="9" ma:contentTypeDescription="Ein neues Dokument erstellen." ma:contentTypeScope="" ma:versionID="e25494ff2455b694798bf011311a66cd">
  <xsd:schema xmlns:xsd="http://www.w3.org/2001/XMLSchema" xmlns:xs="http://www.w3.org/2001/XMLSchema" xmlns:p="http://schemas.microsoft.com/office/2006/metadata/properties" xmlns:ns1="http://schemas.microsoft.com/sharepoint/v3" xmlns:ns3="8f82be50-dd98-4658-be88-42424f8ab8ef" targetNamespace="http://schemas.microsoft.com/office/2006/metadata/properties" ma:root="true" ma:fieldsID="ec63f2f0faa6003008bf36a2131dae28" ns1:_="" ns3:_="">
    <xsd:import namespace="http://schemas.microsoft.com/sharepoint/v3"/>
    <xsd:import namespace="8f82be50-dd98-4658-be88-42424f8ab8ef"/>
    <xsd:element name="properties">
      <xsd:complexType>
        <xsd:sequence>
          <xsd:element name="documentManagement">
            <xsd:complexType>
              <xsd:all>
                <xsd:element ref="ns1:Language"/>
                <xsd:element ref="ns3:Unterseite_x0020_1"/>
                <xsd:element ref="ns3:Unterseite_x0020_2"/>
                <xsd:element ref="ns3:Unterseite_x0020_1_x0020_Code"/>
                <xsd:element ref="ns3:Unterseite_x0020_1_x0020_Code0"/>
                <xsd:element ref="ns3:Nummer_x0020_Formula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ma:displayName="Sprache" ma:default="DE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2be50-dd98-4658-be88-42424f8ab8ef" elementFormDefault="qualified">
    <xsd:import namespace="http://schemas.microsoft.com/office/2006/documentManagement/types"/>
    <xsd:import namespace="http://schemas.microsoft.com/office/infopath/2007/PartnerControls"/>
    <xsd:element name="Unterseite_x0020_1" ma:index="10" ma:displayName="Unterseite 1" ma:internalName="Unterseite_x0020_1">
      <xsd:simpleType>
        <xsd:union memberTypes="dms:Text">
          <xsd:simpleType>
            <xsd:restriction base="dms:Choice">
              <xsd:enumeration value="Landwirtschaftsbetriebe"/>
              <xsd:enumeration value="Hobbybetriebe und Imkereien"/>
              <xsd:enumeration value="Sömmerungsbetriebe"/>
              <xsd:enumeration value="Direktzahlungen"/>
              <xsd:enumeration value="Kantonale Fördermassnahmen"/>
              <xsd:enumeration value="Gewässerschutz"/>
              <xsd:enumeration value="Bauten ausserhalb Bauzone"/>
              <xsd:enumeration value="Bodenrecht/Pacht"/>
              <xsd:enumeration value="Statistik"/>
              <xsd:enumeration value="Offertöffnungen"/>
            </xsd:restriction>
          </xsd:simpleType>
        </xsd:union>
      </xsd:simpleType>
    </xsd:element>
    <xsd:element name="Unterseite_x0020_2" ma:index="11" ma:displayName="Unterseite 2" ma:internalName="Unterseite_x0020_2">
      <xsd:simpleType>
        <xsd:restriction base="dms:Choice">
          <xsd:enumeration value="Hauptseite"/>
          <xsd:enumeration value="Wechsel der Betriebsleitung"/>
          <xsd:enumeration value="Betriebsaufgabe"/>
          <xsd:enumeration value="Betriebsneuanmeldung und Gemeinschaftsformen"/>
          <xsd:enumeration value="Strukturdatenerhebung"/>
          <xsd:enumeration value="Anmeldung ÖLN und DZ-Programme"/>
          <xsd:enumeration value="Neuanmeldungen und Mutationen"/>
          <xsd:enumeration value="Erhebung Tiere und Flächen"/>
          <xsd:enumeration value="Mutationen und Anträge"/>
          <xsd:enumeration value="Sömmerungsgesuche"/>
          <xsd:enumeration value="Biodiversität und Vernetzung"/>
          <xsd:enumeration value="Landschaftsqualität"/>
          <xsd:enumeration value="Problempflanzen"/>
          <xsd:enumeration value="Räumung einwachsender Wiesen und Weiden"/>
          <xsd:enumeration value="Hofdüngeranlagen"/>
          <xsd:enumeration value="Abdeckung Güllesilos"/>
          <xsd:enumeration value="Befüll- und Waschplätze für Pflanzenschutzspritzen"/>
          <xsd:enumeration value="Mineralölabscheider bei Betankungsplatz"/>
          <xsd:enumeration value="Hofdüngerlager"/>
          <xsd:enumeration value="Treibstofflager"/>
          <xsd:enumeration value="Düngerausbringung"/>
          <xsd:enumeration value="Bfüll- und Waschplätze"/>
          <xsd:enumeration value="HODUFLU"/>
          <xsd:enumeration value="Gewässerraum"/>
        </xsd:restriction>
      </xsd:simpleType>
    </xsd:element>
    <xsd:element name="Unterseite_x0020_1_x0020_Code" ma:index="12" ma:displayName="Unterseite 2 Code" ma:internalName="Unterseite_x0020_1_x0020_Code">
      <xsd:simpleType>
        <xsd:restriction base="dms:Choice">
          <xsd:enumeration value="HS"/>
          <xsd:enumeration value="WB"/>
          <xsd:enumeration value="BA"/>
          <xsd:enumeration value="AG"/>
          <xsd:enumeration value="SE"/>
          <xsd:enumeration value="DZ"/>
          <xsd:enumeration value="MU"/>
          <xsd:enumeration value="EH"/>
          <xsd:enumeration value="MA"/>
          <xsd:enumeration value="SG"/>
          <xsd:enumeration value="BV"/>
          <xsd:enumeration value="LQ"/>
          <xsd:enumeration value="PP"/>
          <xsd:enumeration value="WW"/>
          <xsd:enumeration value="HA"/>
          <xsd:enumeration value="GS"/>
          <xsd:enumeration value="BW"/>
          <xsd:enumeration value="MB"/>
          <xsd:enumeration value="HL"/>
          <xsd:enumeration value="TL"/>
          <xsd:enumeration value="DA"/>
          <xsd:enumeration value="HO"/>
          <xsd:enumeration value="GR"/>
        </xsd:restriction>
      </xsd:simpleType>
    </xsd:element>
    <xsd:element name="Unterseite_x0020_1_x0020_Code0" ma:index="13" ma:displayName="Unterseite 1 Code" ma:internalName="Unterseite_x0020_1_x0020_Code0">
      <xsd:simpleType>
        <xsd:restriction base="dms:Choice">
          <xsd:enumeration value="LB"/>
          <xsd:enumeration value="HI"/>
          <xsd:enumeration value="SB"/>
          <xsd:enumeration value="DZ"/>
          <xsd:enumeration value="KF"/>
          <xsd:enumeration value="GS"/>
          <xsd:enumeration value="BB"/>
          <xsd:enumeration value="BP"/>
          <xsd:enumeration value="ST"/>
          <xsd:enumeration value="OF"/>
        </xsd:restriction>
      </xsd:simpleType>
    </xsd:element>
    <xsd:element name="Nummer_x0020_Formular" ma:index="14" ma:displayName="Nummer Formular" ma:internalName="Nummer_x0020_Formul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55797-28D8-49D0-8DDC-4F681276EF6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82be50-dd98-4658-be88-42424f8ab8ef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0FD075-F798-42A2-BB77-78328AD6F9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E9892-3EC6-4CBC-93F0-025239D52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82be50-dd98-4658-be88-42424f8ab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4</vt:i4>
      </vt:variant>
    </vt:vector>
  </HeadingPairs>
  <TitlesOfParts>
    <vt:vector size="17" baseType="lpstr">
      <vt:lpstr>INFO</vt:lpstr>
      <vt:lpstr>Beitrag pro Massnahmen</vt:lpstr>
      <vt:lpstr>A 3 Massnahmen</vt:lpstr>
      <vt:lpstr>C1.1 Massnahme</vt:lpstr>
      <vt:lpstr>D Massnahme</vt:lpstr>
      <vt:lpstr>Parameter</vt:lpstr>
      <vt:lpstr>Zone</vt:lpstr>
      <vt:lpstr>Sprache</vt:lpstr>
      <vt:lpstr>LQB_GR_MAS</vt:lpstr>
      <vt:lpstr>CODE LQB_GR_ANSAETZE </vt:lpstr>
      <vt:lpstr>Beitrag pro Zone</vt:lpstr>
      <vt:lpstr>LQB_GR_REG_GEM </vt:lpstr>
      <vt:lpstr>Hier abfrage</vt:lpstr>
      <vt:lpstr>Deutsch</vt:lpstr>
      <vt:lpstr>Deutsch_1</vt:lpstr>
      <vt:lpstr>Italiano</vt:lpstr>
      <vt:lpstr>Italiano_1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Berechnungstool LQ-Massnahmen</dc:title>
  <dc:creator>Stoll Laura</dc:creator>
  <cp:lastModifiedBy>Djordjevic Aleksandra (ALG GR)</cp:lastModifiedBy>
  <cp:lastPrinted>2025-05-01T14:29:27Z</cp:lastPrinted>
  <dcterms:created xsi:type="dcterms:W3CDTF">2023-10-10T08:22:32Z</dcterms:created>
  <dcterms:modified xsi:type="dcterms:W3CDTF">2025-07-28T12:19:41Z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0x0101002EB42CE38558C64DAF21DF95095DA9BF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2025-05-27T09:01:51Z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3dbb25f0-76ba-4187-8dad-4d556396b79d</vt:lpwstr>
  </property>
  <property fmtid="{D5CDD505-2E9C-101B-9397-08002B2CF9AE}" pid="9" name="MSIP_Label_fbfc5642-2d7f-4e68-9674-ab3e35a89b06_ContentBits">
    <vt:lpwstr>0</vt:lpwstr>
  </property>
</Properties>
</file>